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A1×B1" sheetId="1" r:id="rId1"/>
    <sheet name="A2×B2" sheetId="2" r:id="rId2"/>
    <sheet name="教学业绩考核总分汇总表 " sheetId="3" r:id="rId3"/>
    <sheet name="教学业绩考核总分汇总表排序" sheetId="4" r:id="rId4"/>
  </sheets>
  <definedNames>
    <definedName name="_xlnm.Print_Titles" localSheetId="0">'A1×B1'!$5:$5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H8" authorId="0">
      <text>
        <r>
          <rPr>
            <sz val="9"/>
            <rFont val="宋体"/>
            <family val="0"/>
          </rPr>
          <t xml:space="preserve">User:
管理工作量70%，平均工作量为591.56
</t>
        </r>
      </text>
    </comment>
    <comment ref="H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管理工作量为分院平均工作量的</t>
        </r>
        <r>
          <rPr>
            <sz val="9"/>
            <rFont val="Tahoma"/>
            <family val="2"/>
          </rPr>
          <t>60%</t>
        </r>
      </text>
    </comment>
    <comment ref="H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管理工作量为</t>
        </r>
        <r>
          <rPr>
            <sz val="9"/>
            <rFont val="Tahoma"/>
            <family val="2"/>
          </rPr>
          <t>70%</t>
        </r>
        <r>
          <rPr>
            <sz val="9"/>
            <rFont val="宋体"/>
            <family val="0"/>
          </rPr>
          <t>，分院平均工作量为</t>
        </r>
        <r>
          <rPr>
            <sz val="9"/>
            <rFont val="Tahoma"/>
            <family val="2"/>
          </rPr>
          <t>591.56</t>
        </r>
      </text>
    </comment>
    <comment ref="H15" authorId="1">
      <text>
        <r>
          <rPr>
            <sz val="9"/>
            <rFont val="宋体"/>
            <family val="0"/>
          </rPr>
          <t xml:space="preserve">
User:
管理工作量为分院平均工作量的60%
</t>
        </r>
      </text>
    </comment>
    <comment ref="H7" authorId="1">
      <text>
        <r>
          <rPr>
            <sz val="9"/>
            <rFont val="宋体"/>
            <family val="0"/>
          </rPr>
          <t xml:space="preserve">User:
管理工作量为分院平均工作量的70%
</t>
        </r>
      </text>
    </comment>
  </commentList>
</comments>
</file>

<file path=xl/sharedStrings.xml><?xml version="1.0" encoding="utf-8"?>
<sst xmlns="http://schemas.openxmlformats.org/spreadsheetml/2006/main" count="244" uniqueCount="98">
  <si>
    <t xml:space="preserve">浙江财经大学东方学院教师课程教学工作业绩分汇总表 </t>
  </si>
  <si>
    <r>
      <t xml:space="preserve">（A1 </t>
    </r>
    <r>
      <rPr>
        <sz val="12"/>
        <rFont val="宋体"/>
        <family val="0"/>
      </rPr>
      <t>×</t>
    </r>
    <r>
      <rPr>
        <sz val="12"/>
        <rFont val="黑体"/>
        <family val="3"/>
      </rPr>
      <t>B1）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</si>
  <si>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</si>
  <si>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</si>
  <si>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</si>
  <si>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</si>
  <si>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</si>
  <si>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</si>
  <si>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</si>
  <si>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</si>
  <si>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</si>
  <si>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</si>
  <si>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</si>
  <si>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</si>
  <si>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</si>
  <si>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</si>
  <si>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学年：2018-2019</t>
  </si>
  <si>
    <t xml:space="preserve"> 考核教师数：23</t>
  </si>
  <si>
    <t>分院名称：法政分院</t>
  </si>
  <si>
    <t>填表时间：2019年 06月 21日</t>
  </si>
  <si>
    <t>序号</t>
  </si>
  <si>
    <t>教师姓名</t>
  </si>
  <si>
    <t xml:space="preserve">课程教学工作当量
（有“学评教”成绩）
</t>
  </si>
  <si>
    <t>学年“学评教”成绩</t>
  </si>
  <si>
    <t>课程教学质量评价等级系数B1</t>
  </si>
  <si>
    <t>课程教学工作当量（无“学评教”成绩）</t>
  </si>
  <si>
    <t>学年课程教学工作总当量</t>
  </si>
  <si>
    <t>管理工作折算教学工作量</t>
  </si>
  <si>
    <t>个体/学院平均教学工作量</t>
  </si>
  <si>
    <t>有“学评教”成绩工作量/学院平均教学工作量</t>
  </si>
  <si>
    <t>无“学评教”成绩工作量/学院平均教学工作量</t>
  </si>
  <si>
    <t>差额</t>
  </si>
  <si>
    <t>A1</t>
  </si>
  <si>
    <t>课程教学业绩分A1*B1</t>
  </si>
  <si>
    <t>钱建华</t>
  </si>
  <si>
    <t>姚莉</t>
  </si>
  <si>
    <t>王洪泽</t>
  </si>
  <si>
    <t>周立波</t>
  </si>
  <si>
    <t>蒋晗华</t>
  </si>
  <si>
    <t>石卷苗</t>
  </si>
  <si>
    <t>丁忠锋</t>
  </si>
  <si>
    <t>梁美英</t>
  </si>
  <si>
    <t>余羚</t>
  </si>
  <si>
    <t>邵培樟</t>
  </si>
  <si>
    <t>张朦薇</t>
  </si>
  <si>
    <t>韩娟</t>
  </si>
  <si>
    <t>尹正萍</t>
  </si>
  <si>
    <t>舒振宇</t>
  </si>
  <si>
    <t>叶延玺</t>
  </si>
  <si>
    <t>蔡佑民</t>
  </si>
  <si>
    <t>白云浩</t>
  </si>
  <si>
    <t>郭美晨</t>
  </si>
  <si>
    <t>徐冬</t>
  </si>
  <si>
    <t>朱春珠</t>
  </si>
  <si>
    <t>章群巧</t>
  </si>
  <si>
    <t>秦团结</t>
  </si>
  <si>
    <t>范志华</t>
  </si>
  <si>
    <t>合计</t>
  </si>
  <si>
    <t>学院平均</t>
  </si>
  <si>
    <t xml:space="preserve">浙江财经大学教师综合导师工作业绩分汇总表 </t>
  </si>
  <si>
    <r>
      <t xml:space="preserve">（A2 </t>
    </r>
    <r>
      <rPr>
        <sz val="12"/>
        <rFont val="宋体"/>
        <family val="0"/>
      </rPr>
      <t>×</t>
    </r>
    <r>
      <rPr>
        <sz val="12"/>
        <rFont val="黑体"/>
        <family val="3"/>
      </rPr>
      <t>B2）</t>
    </r>
  </si>
  <si>
    <t xml:space="preserve"> 考核教师数：24</t>
  </si>
  <si>
    <t>学院(部)名称：</t>
  </si>
  <si>
    <t>法政分院</t>
  </si>
  <si>
    <t>社会调查</t>
  </si>
  <si>
    <t>系数</t>
  </si>
  <si>
    <t>工作量</t>
  </si>
  <si>
    <t>阶段实习</t>
  </si>
  <si>
    <t>学年论文</t>
  </si>
  <si>
    <t>毕业实习</t>
  </si>
  <si>
    <t>毕业论文</t>
  </si>
  <si>
    <t>综合导师一二年级</t>
  </si>
  <si>
    <t>综合导师三四年级</t>
  </si>
  <si>
    <t>助讲导师</t>
  </si>
  <si>
    <t>综合专业实训</t>
  </si>
  <si>
    <t>总计</t>
  </si>
  <si>
    <t>A2×B2</t>
  </si>
  <si>
    <t>附件6</t>
  </si>
  <si>
    <t xml:space="preserve">浙江财经大学东方学院教师教学业绩考核总分汇总表 </t>
  </si>
  <si>
    <t xml:space="preserve"> 分院名称：法政分院</t>
  </si>
  <si>
    <t>考核教师数：23</t>
  </si>
  <si>
    <t>课程教学工作（A1×B1）</t>
  </si>
  <si>
    <t xml:space="preserve">综合导师工作（A2×B2） </t>
  </si>
  <si>
    <t>课外教学工作（A3）</t>
  </si>
  <si>
    <t>教学工作奖惩（B3）</t>
  </si>
  <si>
    <t>指导学生工作奖惩（B4）</t>
  </si>
  <si>
    <t>教学建设（C1）</t>
  </si>
  <si>
    <t>教学改革与研究（C2）</t>
  </si>
  <si>
    <r>
      <t>教学业绩总分（</t>
    </r>
    <r>
      <rPr>
        <b/>
        <sz val="12"/>
        <color indexed="8"/>
        <rFont val="Times New Roman"/>
        <family val="1"/>
      </rPr>
      <t>M</t>
    </r>
    <r>
      <rPr>
        <b/>
        <sz val="12"/>
        <color indexed="8"/>
        <rFont val="宋体"/>
        <family val="0"/>
      </rPr>
      <t>）</t>
    </r>
  </si>
  <si>
    <t>考核  等级</t>
  </si>
  <si>
    <t>备  注</t>
  </si>
  <si>
    <t>分院(中心)考核工作审核人签名：</t>
  </si>
  <si>
    <t>分院(中心)考核工作组长签名：</t>
  </si>
  <si>
    <t>备注</t>
  </si>
  <si>
    <t>优秀</t>
  </si>
  <si>
    <t>良好</t>
  </si>
  <si>
    <t>合格</t>
  </si>
  <si>
    <t>学年学评教排名未在前70%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</si>
</sst>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;[Red]0.00"/>
    <numFmt numFmtId="182" formatCode="0.0_);\(0.0\)"/>
    <numFmt numFmtId="183" formatCode="#,##0.000_);[Red]\(#,##0.000\)"/>
  </numFmts>
  <fonts count="47">
    <font>
      <sz val="12"/>
      <name val="宋体"/>
      <family val="0"/>
    </font>
    <font>
      <sz val="15"/>
      <name val="仿宋_GB2312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0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7" fillId="8" borderId="0" applyNumberFormat="0" applyBorder="0" applyAlignment="0" applyProtection="0"/>
    <xf numFmtId="0" fontId="23" fillId="0" borderId="5" applyNumberFormat="0" applyFill="0" applyAlignment="0" applyProtection="0"/>
    <xf numFmtId="0" fontId="27" fillId="9" borderId="0" applyNumberFormat="0" applyBorder="0" applyAlignment="0" applyProtection="0"/>
    <xf numFmtId="0" fontId="21" fillId="10" borderId="6" applyNumberFormat="0" applyAlignment="0" applyProtection="0"/>
    <xf numFmtId="0" fontId="34" fillId="10" borderId="1" applyNumberFormat="0" applyAlignment="0" applyProtection="0"/>
    <xf numFmtId="0" fontId="29" fillId="11" borderId="7" applyNumberFormat="0" applyAlignment="0" applyProtection="0"/>
    <xf numFmtId="0" fontId="3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180" fontId="8" fillId="0" borderId="11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81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8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181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18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81" fontId="43" fillId="0" borderId="10" xfId="0" applyNumberFormat="1" applyFont="1" applyFill="1" applyBorder="1" applyAlignment="1">
      <alignment horizontal="center" vertical="center" wrapText="1"/>
    </xf>
    <xf numFmtId="182" fontId="43" fillId="0" borderId="10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183" fontId="14" fillId="0" borderId="12" xfId="0" applyNumberFormat="1" applyFont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181" fontId="14" fillId="24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180" fontId="14" fillId="25" borderId="0" xfId="0" applyNumberFormat="1" applyFont="1" applyFill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Q21" sqref="Q21"/>
    </sheetView>
  </sheetViews>
  <sheetFormatPr defaultColWidth="9.00390625" defaultRowHeight="14.25"/>
  <cols>
    <col min="1" max="1" width="7.25390625" style="50" customWidth="1"/>
    <col min="2" max="2" width="9.375" style="56" customWidth="1"/>
    <col min="3" max="3" width="10.00390625" style="56" customWidth="1"/>
    <col min="4" max="4" width="8.00390625" style="57" customWidth="1"/>
    <col min="5" max="5" width="7.375" style="58" customWidth="1"/>
    <col min="6" max="6" width="9.125" style="56" customWidth="1"/>
    <col min="7" max="7" width="13.75390625" style="50" customWidth="1"/>
    <col min="8" max="8" width="7.75390625" style="43" customWidth="1"/>
    <col min="9" max="9" width="8.875" style="50" customWidth="1"/>
    <col min="10" max="10" width="11.125" style="50" customWidth="1"/>
    <col min="11" max="11" width="14.25390625" style="50" customWidth="1"/>
    <col min="12" max="12" width="7.00390625" style="50" customWidth="1"/>
    <col min="13" max="13" width="9.375" style="50" customWidth="1"/>
    <col min="14" max="14" width="11.375" style="43" customWidth="1"/>
    <col min="15" max="16384" width="9.00390625" style="50" customWidth="1"/>
  </cols>
  <sheetData>
    <row r="1" spans="1:14" ht="24.75" customHeight="1">
      <c r="A1" s="39" t="s">
        <v>0</v>
      </c>
      <c r="B1" s="39"/>
      <c r="C1" s="40"/>
      <c r="D1" s="59"/>
      <c r="E1" s="60"/>
      <c r="F1" s="39"/>
      <c r="G1" s="39"/>
      <c r="H1" s="39"/>
      <c r="I1" s="39"/>
      <c r="J1" s="39"/>
      <c r="K1" s="39"/>
      <c r="L1" s="39"/>
      <c r="M1" s="39"/>
      <c r="N1" s="39"/>
    </row>
    <row r="2" spans="1:14" ht="17.25" customHeight="1">
      <c r="A2" s="41" t="s">
        <v>1</v>
      </c>
      <c r="B2" s="41"/>
      <c r="C2" s="42"/>
      <c r="D2" s="61"/>
      <c r="E2" s="62"/>
      <c r="F2" s="41"/>
      <c r="G2" s="41"/>
      <c r="H2" s="41"/>
      <c r="I2" s="41"/>
      <c r="J2" s="41"/>
      <c r="K2" s="41"/>
      <c r="L2" s="41"/>
      <c r="M2" s="41"/>
      <c r="N2" s="41"/>
    </row>
    <row r="3" spans="1:14" ht="17.25" customHeight="1">
      <c r="A3" s="43" t="s">
        <v>2</v>
      </c>
      <c r="B3" s="43" t="s">
        <v>3</v>
      </c>
      <c r="C3" s="43" t="s">
        <v>4</v>
      </c>
      <c r="D3" s="63" t="s">
        <v>5</v>
      </c>
      <c r="E3" s="64" t="s">
        <v>6</v>
      </c>
      <c r="F3" s="43" t="s">
        <v>7</v>
      </c>
      <c r="G3" s="43" t="s">
        <v>8</v>
      </c>
      <c r="H3" s="43" t="s">
        <v>9</v>
      </c>
      <c r="I3" s="51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</row>
    <row r="4" spans="1:14" ht="17.25" customHeight="1">
      <c r="A4" s="65" t="s">
        <v>16</v>
      </c>
      <c r="B4" s="66"/>
      <c r="C4" s="66" t="s">
        <v>17</v>
      </c>
      <c r="D4" s="67"/>
      <c r="E4" s="68" t="s">
        <v>18</v>
      </c>
      <c r="F4" s="66"/>
      <c r="G4" s="65"/>
      <c r="H4" s="69" t="s">
        <v>19</v>
      </c>
      <c r="I4" s="69"/>
      <c r="J4" s="69"/>
      <c r="K4" s="69"/>
      <c r="L4" s="69"/>
      <c r="M4" s="69"/>
      <c r="N4" s="69"/>
    </row>
    <row r="5" spans="1:14" ht="36">
      <c r="A5" s="45" t="s">
        <v>20</v>
      </c>
      <c r="B5" s="45" t="s">
        <v>21</v>
      </c>
      <c r="C5" s="45" t="s">
        <v>22</v>
      </c>
      <c r="D5" s="70" t="s">
        <v>23</v>
      </c>
      <c r="E5" s="71" t="s">
        <v>24</v>
      </c>
      <c r="F5" s="72" t="s">
        <v>25</v>
      </c>
      <c r="G5" s="72" t="s">
        <v>26</v>
      </c>
      <c r="H5" s="72" t="s">
        <v>27</v>
      </c>
      <c r="I5" s="72" t="s">
        <v>28</v>
      </c>
      <c r="J5" s="71" t="s">
        <v>29</v>
      </c>
      <c r="K5" s="71" t="s">
        <v>30</v>
      </c>
      <c r="L5" s="71" t="s">
        <v>31</v>
      </c>
      <c r="M5" s="72" t="s">
        <v>32</v>
      </c>
      <c r="N5" s="72" t="s">
        <v>33</v>
      </c>
    </row>
    <row r="6" spans="1:14" ht="24" customHeight="1">
      <c r="A6" s="73">
        <v>1</v>
      </c>
      <c r="B6" s="17" t="s">
        <v>34</v>
      </c>
      <c r="C6" s="74">
        <v>317.63</v>
      </c>
      <c r="D6" s="75">
        <v>96.2544</v>
      </c>
      <c r="E6" s="76">
        <v>1.8</v>
      </c>
      <c r="F6" s="77">
        <v>2.4</v>
      </c>
      <c r="G6" s="78">
        <f aca="true" t="shared" si="0" ref="G6:G28">C6+F6</f>
        <v>320.03</v>
      </c>
      <c r="H6" s="79">
        <v>0</v>
      </c>
      <c r="I6" s="91">
        <f>(G6+H6)/B31</f>
        <v>0.5320508928364905</v>
      </c>
      <c r="J6" s="91">
        <f>C6/B31</f>
        <v>0.5280608852034324</v>
      </c>
      <c r="K6" s="91">
        <f>(F6+H6)/B31</f>
        <v>0.00399000763305808</v>
      </c>
      <c r="L6" s="91"/>
      <c r="M6" s="91">
        <f aca="true" t="shared" si="1" ref="M6:M17">I6*500</f>
        <v>266.0254464182453</v>
      </c>
      <c r="N6" s="91">
        <f aca="true" t="shared" si="2" ref="N6:N28">J6*500*E6+K6*500*1</f>
        <v>477.2498004996183</v>
      </c>
    </row>
    <row r="7" spans="1:14" ht="24" customHeight="1">
      <c r="A7" s="73">
        <v>2</v>
      </c>
      <c r="B7" s="17" t="s">
        <v>35</v>
      </c>
      <c r="C7" s="74">
        <v>461.86</v>
      </c>
      <c r="D7" s="75">
        <v>95.52414286</v>
      </c>
      <c r="E7" s="76">
        <v>1.8</v>
      </c>
      <c r="F7" s="77">
        <v>2</v>
      </c>
      <c r="G7" s="78">
        <f t="shared" si="0"/>
        <v>463.86</v>
      </c>
      <c r="H7" s="80">
        <f>B31*0.7</f>
        <v>421.05182608695657</v>
      </c>
      <c r="I7" s="91">
        <f>(G7+H7)/B31</f>
        <v>1.4711687252793004</v>
      </c>
      <c r="J7" s="91">
        <f>C7/B31</f>
        <v>0.7678437189184187</v>
      </c>
      <c r="K7" s="91">
        <f>(F7+H7)/B31</f>
        <v>0.7033250063608817</v>
      </c>
      <c r="L7" s="91"/>
      <c r="M7" s="91">
        <f t="shared" si="1"/>
        <v>735.5843626396502</v>
      </c>
      <c r="N7" s="91">
        <f t="shared" si="2"/>
        <v>1042.7218502070177</v>
      </c>
    </row>
    <row r="8" spans="1:14" ht="22.5" customHeight="1">
      <c r="A8" s="73">
        <v>3</v>
      </c>
      <c r="B8" s="17" t="s">
        <v>36</v>
      </c>
      <c r="C8" s="81">
        <v>461.1</v>
      </c>
      <c r="D8" s="75">
        <v>95.45225</v>
      </c>
      <c r="E8" s="76">
        <v>1.8</v>
      </c>
      <c r="F8" s="77">
        <v>0</v>
      </c>
      <c r="G8" s="78">
        <f t="shared" si="0"/>
        <v>461.1</v>
      </c>
      <c r="H8" s="79">
        <v>0</v>
      </c>
      <c r="I8" s="91">
        <f>(G8+H8)/B31</f>
        <v>0.7665802165012836</v>
      </c>
      <c r="J8" s="91">
        <f>C8/B31</f>
        <v>0.7665802165012836</v>
      </c>
      <c r="K8" s="91">
        <f>(F8+H8)/B31</f>
        <v>0</v>
      </c>
      <c r="L8" s="92"/>
      <c r="M8" s="91">
        <f t="shared" si="1"/>
        <v>383.2901082506418</v>
      </c>
      <c r="N8" s="91">
        <f t="shared" si="2"/>
        <v>689.9221948511553</v>
      </c>
    </row>
    <row r="9" spans="1:14" ht="22.5" customHeight="1">
      <c r="A9" s="73">
        <v>4</v>
      </c>
      <c r="B9" s="17" t="s">
        <v>37</v>
      </c>
      <c r="C9" s="74">
        <v>441.04</v>
      </c>
      <c r="D9" s="75">
        <v>95.438</v>
      </c>
      <c r="E9" s="76">
        <v>1.6</v>
      </c>
      <c r="F9" s="82">
        <v>0</v>
      </c>
      <c r="G9" s="78">
        <f t="shared" si="0"/>
        <v>441.04</v>
      </c>
      <c r="H9" s="79">
        <v>0</v>
      </c>
      <c r="I9" s="91">
        <f>(G9+H9)/B31</f>
        <v>0.7332304027016399</v>
      </c>
      <c r="J9" s="91">
        <f>C9/B31</f>
        <v>0.7332304027016399</v>
      </c>
      <c r="K9" s="91">
        <f>(F9+H9)/B31</f>
        <v>0</v>
      </c>
      <c r="L9" s="93"/>
      <c r="M9" s="91">
        <f t="shared" si="1"/>
        <v>366.6152013508199</v>
      </c>
      <c r="N9" s="91">
        <f t="shared" si="2"/>
        <v>586.5843221613119</v>
      </c>
    </row>
    <row r="10" spans="1:14" ht="22.5" customHeight="1">
      <c r="A10" s="47">
        <v>5</v>
      </c>
      <c r="B10" s="17" t="s">
        <v>38</v>
      </c>
      <c r="C10" s="74">
        <v>447.31</v>
      </c>
      <c r="D10" s="75">
        <v>95.39366667</v>
      </c>
      <c r="E10" s="76">
        <v>1.6</v>
      </c>
      <c r="F10" s="74">
        <v>0</v>
      </c>
      <c r="G10" s="83">
        <f t="shared" si="0"/>
        <v>447.31</v>
      </c>
      <c r="H10" s="80">
        <f>B31*0.6</f>
        <v>360.90156521739135</v>
      </c>
      <c r="I10" s="91">
        <f>(G10+H10)/B31</f>
        <v>1.3436542976430041</v>
      </c>
      <c r="J10" s="91">
        <f>C10/B31</f>
        <v>0.7436542976430041</v>
      </c>
      <c r="K10" s="91">
        <f>(F10+H10)/B31</f>
        <v>0.6</v>
      </c>
      <c r="L10" s="91"/>
      <c r="M10" s="91">
        <f t="shared" si="1"/>
        <v>671.8271488215021</v>
      </c>
      <c r="N10" s="91">
        <f t="shared" si="2"/>
        <v>894.9234381144032</v>
      </c>
    </row>
    <row r="11" spans="1:14" ht="22.5" customHeight="1">
      <c r="A11" s="47">
        <v>6</v>
      </c>
      <c r="B11" s="17" t="s">
        <v>39</v>
      </c>
      <c r="C11" s="74">
        <v>361.6</v>
      </c>
      <c r="D11" s="75">
        <v>95.3112</v>
      </c>
      <c r="E11" s="76">
        <v>1.4</v>
      </c>
      <c r="F11" s="74">
        <v>0</v>
      </c>
      <c r="G11" s="83">
        <f t="shared" si="0"/>
        <v>361.6</v>
      </c>
      <c r="H11" s="79">
        <v>0</v>
      </c>
      <c r="I11" s="91">
        <f>(G11+H11)/B31</f>
        <v>0.6011611500474174</v>
      </c>
      <c r="J11" s="91">
        <f>C11/B31</f>
        <v>0.6011611500474174</v>
      </c>
      <c r="K11" s="91">
        <f>(F11+H11)/B31</f>
        <v>0</v>
      </c>
      <c r="L11" s="92"/>
      <c r="M11" s="91">
        <f t="shared" si="1"/>
        <v>300.5805750237087</v>
      </c>
      <c r="N11" s="91">
        <f t="shared" si="2"/>
        <v>420.8128050331922</v>
      </c>
    </row>
    <row r="12" spans="1:14" ht="22.5" customHeight="1">
      <c r="A12" s="47">
        <v>7</v>
      </c>
      <c r="B12" s="17" t="s">
        <v>40</v>
      </c>
      <c r="C12" s="74">
        <v>2302.51</v>
      </c>
      <c r="D12" s="75">
        <v>95.1855</v>
      </c>
      <c r="E12" s="76">
        <v>1.4</v>
      </c>
      <c r="F12" s="74">
        <v>4</v>
      </c>
      <c r="G12" s="83">
        <f t="shared" si="0"/>
        <v>2306.51</v>
      </c>
      <c r="H12" s="79">
        <v>0</v>
      </c>
      <c r="I12" s="91">
        <f>(G12+H12)/B31</f>
        <v>3.8345802107186637</v>
      </c>
      <c r="J12" s="91">
        <f>C12/B31</f>
        <v>3.8279301979969005</v>
      </c>
      <c r="K12" s="91">
        <f>(F12+H12)/B31</f>
        <v>0.006650012721763467</v>
      </c>
      <c r="L12" s="91"/>
      <c r="M12" s="91">
        <f t="shared" si="1"/>
        <v>1917.2901053593318</v>
      </c>
      <c r="N12" s="91">
        <f t="shared" si="2"/>
        <v>2682.876144958712</v>
      </c>
    </row>
    <row r="13" spans="1:14" ht="22.5" customHeight="1">
      <c r="A13" s="47">
        <v>8</v>
      </c>
      <c r="B13" s="17" t="s">
        <v>41</v>
      </c>
      <c r="C13" s="74">
        <v>554.64</v>
      </c>
      <c r="D13" s="75">
        <v>95.16422222</v>
      </c>
      <c r="E13" s="76">
        <v>1.4</v>
      </c>
      <c r="F13" s="74">
        <v>4.8</v>
      </c>
      <c r="G13" s="83">
        <f t="shared" si="0"/>
        <v>559.4399999999999</v>
      </c>
      <c r="H13" s="79">
        <v>0</v>
      </c>
      <c r="I13" s="91">
        <f>(G13+H13)/B31</f>
        <v>0.9300707792658384</v>
      </c>
      <c r="J13" s="91">
        <f>C13/B31</f>
        <v>0.9220907639997222</v>
      </c>
      <c r="K13" s="91">
        <f>(F13+H13)/B31</f>
        <v>0.00798001526611616</v>
      </c>
      <c r="L13" s="91"/>
      <c r="M13" s="91">
        <f t="shared" si="1"/>
        <v>465.0353896329192</v>
      </c>
      <c r="N13" s="91">
        <f t="shared" si="2"/>
        <v>649.4535424328636</v>
      </c>
    </row>
    <row r="14" spans="1:14" ht="22.5" customHeight="1">
      <c r="A14" s="47">
        <v>9</v>
      </c>
      <c r="B14" s="17" t="s">
        <v>42</v>
      </c>
      <c r="C14" s="74">
        <v>655.76</v>
      </c>
      <c r="D14" s="75">
        <v>95.08245455</v>
      </c>
      <c r="E14" s="76">
        <v>1.2</v>
      </c>
      <c r="F14" s="49">
        <v>0</v>
      </c>
      <c r="G14" s="83">
        <f t="shared" si="0"/>
        <v>655.76</v>
      </c>
      <c r="H14" s="79">
        <v>0</v>
      </c>
      <c r="I14" s="91">
        <f>(G14+H14)/B31</f>
        <v>1.0902030856059026</v>
      </c>
      <c r="J14" s="91">
        <f>C14/B31</f>
        <v>1.0902030856059026</v>
      </c>
      <c r="K14" s="91">
        <f>(F14+H14)/B31</f>
        <v>0</v>
      </c>
      <c r="L14" s="91"/>
      <c r="M14" s="91">
        <f t="shared" si="1"/>
        <v>545.1015428029513</v>
      </c>
      <c r="N14" s="91">
        <f t="shared" si="2"/>
        <v>654.1218513635415</v>
      </c>
    </row>
    <row r="15" spans="1:14" ht="22.5" customHeight="1">
      <c r="A15" s="47">
        <v>10</v>
      </c>
      <c r="B15" s="17" t="s">
        <v>43</v>
      </c>
      <c r="C15" s="74">
        <v>295.77</v>
      </c>
      <c r="D15" s="75">
        <v>95.0626</v>
      </c>
      <c r="E15" s="76">
        <v>1.2</v>
      </c>
      <c r="F15" s="74">
        <v>1.2</v>
      </c>
      <c r="G15" s="83">
        <f t="shared" si="0"/>
        <v>296.96999999999997</v>
      </c>
      <c r="H15" s="80">
        <f>B31*0.6</f>
        <v>360.90156521739135</v>
      </c>
      <c r="I15" s="91">
        <f>(G15+H15)/B31</f>
        <v>1.093713569495524</v>
      </c>
      <c r="J15" s="91">
        <f>C15/B31</f>
        <v>0.4917185656789951</v>
      </c>
      <c r="K15" s="91">
        <f>(F15+H15)/B31</f>
        <v>0.601995003816529</v>
      </c>
      <c r="L15" s="91"/>
      <c r="M15" s="91">
        <f t="shared" si="1"/>
        <v>546.856784747762</v>
      </c>
      <c r="N15" s="91">
        <f t="shared" si="2"/>
        <v>596.0286413156616</v>
      </c>
    </row>
    <row r="16" spans="1:14" ht="22.5" customHeight="1">
      <c r="A16" s="47">
        <v>11</v>
      </c>
      <c r="B16" s="17" t="s">
        <v>44</v>
      </c>
      <c r="C16" s="74">
        <v>300.02</v>
      </c>
      <c r="D16" s="75">
        <v>94.85342857</v>
      </c>
      <c r="E16" s="76">
        <v>1.1</v>
      </c>
      <c r="F16" s="74">
        <v>0</v>
      </c>
      <c r="G16" s="83">
        <f t="shared" si="0"/>
        <v>300.02</v>
      </c>
      <c r="H16" s="79">
        <v>0</v>
      </c>
      <c r="I16" s="91">
        <f>(G16+H16)/B31</f>
        <v>0.4987842041958688</v>
      </c>
      <c r="J16" s="91">
        <f>C16/B31</f>
        <v>0.4987842041958688</v>
      </c>
      <c r="K16" s="91">
        <f>(F16+H16)/B31</f>
        <v>0</v>
      </c>
      <c r="L16" s="91"/>
      <c r="M16" s="91">
        <f t="shared" si="1"/>
        <v>249.39210209793438</v>
      </c>
      <c r="N16" s="91">
        <f t="shared" si="2"/>
        <v>274.33131230772784</v>
      </c>
    </row>
    <row r="17" spans="1:14" ht="22.5" customHeight="1">
      <c r="A17" s="47">
        <v>12</v>
      </c>
      <c r="B17" s="17" t="s">
        <v>45</v>
      </c>
      <c r="C17" s="74">
        <v>581.94</v>
      </c>
      <c r="D17" s="75">
        <v>94.7824375</v>
      </c>
      <c r="E17" s="76">
        <v>1.1</v>
      </c>
      <c r="F17" s="74">
        <v>0</v>
      </c>
      <c r="G17" s="83">
        <f t="shared" si="0"/>
        <v>581.94</v>
      </c>
      <c r="H17" s="79">
        <v>0</v>
      </c>
      <c r="I17" s="91">
        <f>(G17+H17)/B31</f>
        <v>0.967477100825758</v>
      </c>
      <c r="J17" s="91">
        <f>C17/B31</f>
        <v>0.967477100825758</v>
      </c>
      <c r="K17" s="91">
        <f>(F17+H17)/B31</f>
        <v>0</v>
      </c>
      <c r="L17" s="91"/>
      <c r="M17" s="91">
        <f t="shared" si="1"/>
        <v>483.738550412879</v>
      </c>
      <c r="N17" s="91">
        <f t="shared" si="2"/>
        <v>532.112405454167</v>
      </c>
    </row>
    <row r="18" spans="1:14" ht="22.5" customHeight="1">
      <c r="A18" s="47">
        <v>13</v>
      </c>
      <c r="B18" s="17" t="s">
        <v>46</v>
      </c>
      <c r="C18" s="74">
        <v>921.54</v>
      </c>
      <c r="D18" s="75">
        <v>94.71966667</v>
      </c>
      <c r="E18" s="76">
        <v>1.1</v>
      </c>
      <c r="F18" s="74">
        <v>2.4</v>
      </c>
      <c r="G18" s="83">
        <f t="shared" si="0"/>
        <v>923.9399999999999</v>
      </c>
      <c r="H18" s="79">
        <v>0</v>
      </c>
      <c r="I18" s="91">
        <f>(G18+H18)/B31</f>
        <v>1.5360531885365343</v>
      </c>
      <c r="J18" s="91">
        <f>C18/B31</f>
        <v>1.5320631809034762</v>
      </c>
      <c r="K18" s="91">
        <f>(F18+H18)/B31</f>
        <v>0.00399000763305808</v>
      </c>
      <c r="L18" s="93"/>
      <c r="M18" s="91">
        <f>I18*O5498</f>
        <v>0</v>
      </c>
      <c r="N18" s="91">
        <f t="shared" si="2"/>
        <v>844.629753313441</v>
      </c>
    </row>
    <row r="19" spans="1:14" ht="22.5" customHeight="1">
      <c r="A19" s="47">
        <v>14</v>
      </c>
      <c r="B19" s="17" t="s">
        <v>47</v>
      </c>
      <c r="C19" s="74">
        <v>440.88</v>
      </c>
      <c r="D19" s="75">
        <v>94.52955556</v>
      </c>
      <c r="E19" s="76">
        <v>1</v>
      </c>
      <c r="F19" s="49">
        <v>0</v>
      </c>
      <c r="G19" s="83">
        <f t="shared" si="0"/>
        <v>440.88</v>
      </c>
      <c r="H19" s="79">
        <v>0</v>
      </c>
      <c r="I19" s="91">
        <f>(G19+H19)/B31</f>
        <v>0.7329644021927693</v>
      </c>
      <c r="J19" s="91">
        <f>C19/B31</f>
        <v>0.7329644021927693</v>
      </c>
      <c r="K19" s="91">
        <f>(F19+H19)/B31</f>
        <v>0</v>
      </c>
      <c r="L19" s="93"/>
      <c r="M19" s="91">
        <f aca="true" t="shared" si="3" ref="M19:M28">I19*500</f>
        <v>366.48220109638464</v>
      </c>
      <c r="N19" s="91">
        <f t="shared" si="2"/>
        <v>366.48220109638464</v>
      </c>
    </row>
    <row r="20" spans="1:14" ht="22.5" customHeight="1">
      <c r="A20" s="47">
        <v>15</v>
      </c>
      <c r="B20" s="17" t="s">
        <v>48</v>
      </c>
      <c r="C20" s="74">
        <v>402.58</v>
      </c>
      <c r="D20" s="75">
        <v>94.32714286</v>
      </c>
      <c r="E20" s="76">
        <v>1</v>
      </c>
      <c r="F20" s="74">
        <v>2.4</v>
      </c>
      <c r="G20" s="83">
        <f t="shared" si="0"/>
        <v>404.97999999999996</v>
      </c>
      <c r="H20" s="79">
        <v>0</v>
      </c>
      <c r="I20" s="91">
        <f>(G20+H20)/B31</f>
        <v>0.6732805380149421</v>
      </c>
      <c r="J20" s="91">
        <f>C20/B31</f>
        <v>0.6692905303818841</v>
      </c>
      <c r="K20" s="91">
        <f>(F20+H20)/B31</f>
        <v>0.00399000763305808</v>
      </c>
      <c r="L20" s="91"/>
      <c r="M20" s="91">
        <f t="shared" si="3"/>
        <v>336.6402690074711</v>
      </c>
      <c r="N20" s="91">
        <f t="shared" si="2"/>
        <v>336.6402690074711</v>
      </c>
    </row>
    <row r="21" spans="1:14" ht="22.5" customHeight="1">
      <c r="A21" s="47">
        <v>16</v>
      </c>
      <c r="B21" s="17" t="s">
        <v>49</v>
      </c>
      <c r="C21" s="74">
        <v>322.29</v>
      </c>
      <c r="D21" s="75">
        <v>94.049</v>
      </c>
      <c r="E21" s="76">
        <v>1</v>
      </c>
      <c r="F21" s="74">
        <v>0</v>
      </c>
      <c r="G21" s="83">
        <f t="shared" si="0"/>
        <v>322.29</v>
      </c>
      <c r="H21" s="79">
        <v>0</v>
      </c>
      <c r="I21" s="91">
        <f>(G21+H21)/B31</f>
        <v>0.5358081500242869</v>
      </c>
      <c r="J21" s="91">
        <f>C21/B31</f>
        <v>0.5358081500242869</v>
      </c>
      <c r="K21" s="91">
        <f>(F21+H21)/B31</f>
        <v>0</v>
      </c>
      <c r="L21" s="91"/>
      <c r="M21" s="91">
        <f t="shared" si="3"/>
        <v>267.9040750121435</v>
      </c>
      <c r="N21" s="91">
        <f t="shared" si="2"/>
        <v>267.9040750121435</v>
      </c>
    </row>
    <row r="22" spans="1:14" ht="22.5" customHeight="1">
      <c r="A22" s="47">
        <v>17</v>
      </c>
      <c r="B22" s="17" t="s">
        <v>50</v>
      </c>
      <c r="C22" s="74">
        <v>1316.18</v>
      </c>
      <c r="D22" s="75">
        <v>93.694</v>
      </c>
      <c r="E22" s="76">
        <v>1</v>
      </c>
      <c r="F22" s="49">
        <v>0</v>
      </c>
      <c r="G22" s="83">
        <f t="shared" si="0"/>
        <v>1316.18</v>
      </c>
      <c r="H22" s="79">
        <v>0</v>
      </c>
      <c r="I22" s="91">
        <f>(G22+H22)/B31</f>
        <v>2.18815343603266</v>
      </c>
      <c r="J22" s="91">
        <f>C22/B31</f>
        <v>2.18815343603266</v>
      </c>
      <c r="K22" s="91">
        <f>(F22+H22)/B31</f>
        <v>0</v>
      </c>
      <c r="L22" s="49"/>
      <c r="M22" s="91">
        <f t="shared" si="3"/>
        <v>1094.07671801633</v>
      </c>
      <c r="N22" s="91">
        <f t="shared" si="2"/>
        <v>1094.07671801633</v>
      </c>
    </row>
    <row r="23" spans="1:14" ht="22.5" customHeight="1">
      <c r="A23" s="47">
        <v>18</v>
      </c>
      <c r="B23" s="17" t="s">
        <v>51</v>
      </c>
      <c r="C23" s="74">
        <v>325.38</v>
      </c>
      <c r="D23" s="75">
        <v>93.62</v>
      </c>
      <c r="E23" s="76">
        <v>1</v>
      </c>
      <c r="F23" s="84">
        <v>0</v>
      </c>
      <c r="G23" s="83">
        <f t="shared" si="0"/>
        <v>325.38</v>
      </c>
      <c r="H23" s="79">
        <v>0</v>
      </c>
      <c r="I23" s="91">
        <f>(G23+H23)/B31</f>
        <v>0.5409452848518492</v>
      </c>
      <c r="J23" s="91">
        <f>C23/B31</f>
        <v>0.5409452848518492</v>
      </c>
      <c r="K23" s="91">
        <f>(F23+H23)/B31</f>
        <v>0</v>
      </c>
      <c r="L23" s="49"/>
      <c r="M23" s="91">
        <f t="shared" si="3"/>
        <v>270.4726424259246</v>
      </c>
      <c r="N23" s="91">
        <f t="shared" si="2"/>
        <v>270.4726424259246</v>
      </c>
    </row>
    <row r="24" spans="1:14" ht="22.5" customHeight="1">
      <c r="A24" s="47">
        <v>19</v>
      </c>
      <c r="B24" s="17" t="s">
        <v>52</v>
      </c>
      <c r="C24" s="74">
        <v>237.5</v>
      </c>
      <c r="D24" s="75">
        <v>93.4984</v>
      </c>
      <c r="E24" s="76">
        <v>1</v>
      </c>
      <c r="F24" s="74">
        <v>0</v>
      </c>
      <c r="G24" s="83">
        <f t="shared" si="0"/>
        <v>237.5</v>
      </c>
      <c r="H24" s="79">
        <v>0</v>
      </c>
      <c r="I24" s="91">
        <f>(G24+H24)/B31</f>
        <v>0.39484450535470583</v>
      </c>
      <c r="J24" s="91">
        <f>C24/B31</f>
        <v>0.39484450535470583</v>
      </c>
      <c r="K24" s="91">
        <f>(F24+H24)/B31</f>
        <v>0</v>
      </c>
      <c r="L24" s="94"/>
      <c r="M24" s="91">
        <f t="shared" si="3"/>
        <v>197.42225267735293</v>
      </c>
      <c r="N24" s="91">
        <f t="shared" si="2"/>
        <v>197.42225267735293</v>
      </c>
    </row>
    <row r="25" spans="1:14" ht="22.5" customHeight="1">
      <c r="A25" s="47">
        <v>20</v>
      </c>
      <c r="B25" s="17" t="s">
        <v>53</v>
      </c>
      <c r="C25" s="74">
        <v>308.22</v>
      </c>
      <c r="D25" s="75">
        <v>92.322</v>
      </c>
      <c r="E25" s="76">
        <v>1</v>
      </c>
      <c r="F25" s="74">
        <v>0</v>
      </c>
      <c r="G25" s="83">
        <f t="shared" si="0"/>
        <v>308.22</v>
      </c>
      <c r="H25" s="79">
        <v>0</v>
      </c>
      <c r="I25" s="91">
        <f>(G25+H25)/B31</f>
        <v>0.512416730275484</v>
      </c>
      <c r="J25" s="91">
        <f>C25/B31</f>
        <v>0.512416730275484</v>
      </c>
      <c r="K25" s="91">
        <f>(F25+H25)/B31</f>
        <v>0</v>
      </c>
      <c r="L25" s="94"/>
      <c r="M25" s="91">
        <f t="shared" si="3"/>
        <v>256.20836513774196</v>
      </c>
      <c r="N25" s="91">
        <f t="shared" si="2"/>
        <v>256.20836513774196</v>
      </c>
    </row>
    <row r="26" spans="1:14" ht="22.5" customHeight="1">
      <c r="A26" s="47">
        <v>21</v>
      </c>
      <c r="B26" s="17" t="s">
        <v>54</v>
      </c>
      <c r="C26" s="81">
        <v>745.62</v>
      </c>
      <c r="D26" s="75">
        <v>90.385</v>
      </c>
      <c r="E26" s="76">
        <v>1</v>
      </c>
      <c r="F26" s="84">
        <v>0</v>
      </c>
      <c r="G26" s="83">
        <f t="shared" si="0"/>
        <v>745.62</v>
      </c>
      <c r="H26" s="79">
        <v>0</v>
      </c>
      <c r="I26" s="91">
        <f>(G26+H26)/B31</f>
        <v>1.239595621400319</v>
      </c>
      <c r="J26" s="91">
        <f>C26/B31</f>
        <v>1.239595621400319</v>
      </c>
      <c r="K26" s="91">
        <f>(F26+H26)/B31</f>
        <v>0</v>
      </c>
      <c r="L26" s="49"/>
      <c r="M26" s="91">
        <f t="shared" si="3"/>
        <v>619.7978107001595</v>
      </c>
      <c r="N26" s="91">
        <f t="shared" si="2"/>
        <v>619.7978107001595</v>
      </c>
    </row>
    <row r="27" spans="1:14" ht="22.5" customHeight="1">
      <c r="A27" s="47">
        <v>22</v>
      </c>
      <c r="B27" s="17" t="s">
        <v>55</v>
      </c>
      <c r="C27" s="74">
        <v>1060.45</v>
      </c>
      <c r="D27" s="75">
        <v>89.7165</v>
      </c>
      <c r="E27" s="76">
        <v>1</v>
      </c>
      <c r="F27" s="74">
        <v>0</v>
      </c>
      <c r="G27" s="83">
        <f t="shared" si="0"/>
        <v>1060.45</v>
      </c>
      <c r="H27" s="85">
        <v>0</v>
      </c>
      <c r="I27" s="91">
        <f>(G27+H27)/B31</f>
        <v>1.763001497698517</v>
      </c>
      <c r="J27" s="91">
        <f>C27/B31</f>
        <v>1.763001497698517</v>
      </c>
      <c r="K27" s="91">
        <f>(F27+H27)/B31</f>
        <v>0</v>
      </c>
      <c r="L27" s="94"/>
      <c r="M27" s="91">
        <f t="shared" si="3"/>
        <v>881.5007488492586</v>
      </c>
      <c r="N27" s="91">
        <f t="shared" si="2"/>
        <v>881.5007488492586</v>
      </c>
    </row>
    <row r="28" spans="1:14" ht="22.5" customHeight="1">
      <c r="A28" s="47">
        <v>23</v>
      </c>
      <c r="B28" s="17" t="s">
        <v>56</v>
      </c>
      <c r="C28" s="74">
        <v>553.54</v>
      </c>
      <c r="D28" s="75">
        <v>88.783</v>
      </c>
      <c r="E28" s="76">
        <v>1</v>
      </c>
      <c r="F28" s="84">
        <v>0</v>
      </c>
      <c r="G28" s="83">
        <f t="shared" si="0"/>
        <v>553.54</v>
      </c>
      <c r="H28" s="79">
        <v>0</v>
      </c>
      <c r="I28" s="95">
        <f>(G28+H28)/B31</f>
        <v>0.9202620105012372</v>
      </c>
      <c r="J28" s="95">
        <f>C28/B31</f>
        <v>0.9202620105012372</v>
      </c>
      <c r="K28" s="95">
        <f>(F28+H28)/B31</f>
        <v>0</v>
      </c>
      <c r="L28" s="49"/>
      <c r="M28" s="95">
        <f t="shared" si="3"/>
        <v>460.1310052506186</v>
      </c>
      <c r="N28" s="95">
        <f t="shared" si="2"/>
        <v>460.1310052506186</v>
      </c>
    </row>
    <row r="29" spans="1:14" ht="22.5" customHeight="1">
      <c r="A29" s="49" t="s">
        <v>57</v>
      </c>
      <c r="B29" s="49"/>
      <c r="C29" s="49">
        <f>SUM(C6:C28)</f>
        <v>13815.360000000004</v>
      </c>
      <c r="D29" s="86"/>
      <c r="E29" s="87"/>
      <c r="F29" s="49">
        <f>SUM(F6:F28)</f>
        <v>19.199999999999996</v>
      </c>
      <c r="G29" s="83">
        <f>SUM(G6:G28)</f>
        <v>13834.560000000001</v>
      </c>
      <c r="H29" s="88"/>
      <c r="I29" s="94"/>
      <c r="J29" s="95"/>
      <c r="K29" s="96"/>
      <c r="L29" s="96"/>
      <c r="M29" s="96"/>
      <c r="N29" s="49"/>
    </row>
    <row r="30" spans="1:10" ht="12.75">
      <c r="A30" s="89"/>
      <c r="J30" s="95"/>
    </row>
    <row r="31" spans="1:2" ht="12">
      <c r="A31" s="50" t="s">
        <v>58</v>
      </c>
      <c r="B31" s="90">
        <f>G29/23</f>
        <v>601.5026086956523</v>
      </c>
    </row>
    <row r="34" spans="13:14" ht="12">
      <c r="M34" s="43"/>
      <c r="N34" s="50"/>
    </row>
    <row r="35" spans="13:14" ht="12">
      <c r="M35" s="43"/>
      <c r="N35" s="50"/>
    </row>
    <row r="36" spans="13:14" ht="12">
      <c r="M36" s="43"/>
      <c r="N36" s="50"/>
    </row>
    <row r="37" spans="13:14" ht="12">
      <c r="M37" s="43"/>
      <c r="N37" s="50"/>
    </row>
    <row r="38" spans="13:14" ht="12">
      <c r="M38" s="43"/>
      <c r="N38" s="50"/>
    </row>
    <row r="39" spans="13:14" ht="12">
      <c r="M39" s="43"/>
      <c r="N39" s="50"/>
    </row>
    <row r="40" spans="13:14" ht="12">
      <c r="M40" s="43"/>
      <c r="N40" s="50"/>
    </row>
    <row r="41" spans="13:14" ht="12">
      <c r="M41" s="43"/>
      <c r="N41" s="50"/>
    </row>
    <row r="42" spans="13:14" ht="12">
      <c r="M42" s="43"/>
      <c r="N42" s="50"/>
    </row>
    <row r="43" spans="13:14" ht="12">
      <c r="M43" s="43"/>
      <c r="N43" s="50"/>
    </row>
    <row r="44" spans="13:14" ht="12">
      <c r="M44" s="43"/>
      <c r="N44" s="50"/>
    </row>
    <row r="45" spans="13:14" ht="12">
      <c r="M45" s="43"/>
      <c r="N45" s="50"/>
    </row>
  </sheetData>
  <sheetProtection/>
  <mergeCells count="6">
    <mergeCell ref="A1:N1"/>
    <mergeCell ref="A2:N2"/>
    <mergeCell ref="A4:B4"/>
    <mergeCell ref="C4:D4"/>
    <mergeCell ref="E4:G4"/>
    <mergeCell ref="H4:N4"/>
  </mergeCells>
  <printOptions horizontalCentered="1"/>
  <pageMargins left="0.08" right="0.08" top="0.23999999999999996" bottom="0.47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SheetLayoutView="100" workbookViewId="0" topLeftCell="A3">
      <selection activeCell="A15" sqref="A15:IV15"/>
    </sheetView>
  </sheetViews>
  <sheetFormatPr defaultColWidth="9.00390625" defaultRowHeight="14.25"/>
  <cols>
    <col min="1" max="1" width="3.875" style="0" customWidth="1"/>
    <col min="2" max="2" width="6.625" style="38" customWidth="1"/>
    <col min="3" max="3" width="5.375" style="0" customWidth="1"/>
    <col min="4" max="4" width="4.50390625" style="0" customWidth="1"/>
    <col min="5" max="5" width="6.375" style="0" customWidth="1"/>
    <col min="6" max="6" width="4.875" style="0" customWidth="1"/>
    <col min="7" max="7" width="4.375" style="0" customWidth="1"/>
    <col min="8" max="8" width="6.25390625" style="0" customWidth="1"/>
    <col min="9" max="9" width="5.50390625" style="0" customWidth="1"/>
    <col min="10" max="10" width="4.875" style="0" customWidth="1"/>
    <col min="11" max="11" width="6.25390625" style="0" customWidth="1"/>
    <col min="12" max="12" width="5.625" style="0" customWidth="1"/>
    <col min="13" max="13" width="5.125" style="0" customWidth="1"/>
    <col min="14" max="14" width="7.00390625" style="0" customWidth="1"/>
    <col min="15" max="15" width="5.00390625" style="0" customWidth="1"/>
    <col min="16" max="16" width="4.50390625" style="0" customWidth="1"/>
    <col min="17" max="17" width="7.125" style="0" customWidth="1"/>
    <col min="18" max="18" width="4.375" style="0" customWidth="1"/>
    <col min="19" max="19" width="4.50390625" style="0" customWidth="1"/>
    <col min="20" max="20" width="7.125" style="0" customWidth="1"/>
    <col min="21" max="21" width="4.875" style="0" customWidth="1"/>
    <col min="22" max="22" width="4.375" style="0" customWidth="1"/>
    <col min="23" max="23" width="6.25390625" style="0" customWidth="1"/>
    <col min="24" max="24" width="5.00390625" style="0" customWidth="1"/>
    <col min="25" max="25" width="4.50390625" style="0" customWidth="1"/>
    <col min="26" max="27" width="7.00390625" style="0" customWidth="1"/>
    <col min="28" max="28" width="5.25390625" style="0" customWidth="1"/>
    <col min="29" max="29" width="6.875" style="0" customWidth="1"/>
    <col min="30" max="30" width="5.25390625" style="0" customWidth="1"/>
    <col min="31" max="31" width="6.75390625" style="0" customWidth="1"/>
  </cols>
  <sheetData>
    <row r="1" spans="1:14" ht="20.25">
      <c r="A1" s="39" t="s">
        <v>59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4.25">
      <c r="A2" s="41" t="s">
        <v>60</v>
      </c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4.25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51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</row>
    <row r="4" spans="1:30" ht="14.25">
      <c r="A4" s="44" t="s">
        <v>16</v>
      </c>
      <c r="B4" s="44"/>
      <c r="C4" s="44" t="s">
        <v>61</v>
      </c>
      <c r="D4" s="44"/>
      <c r="E4" s="44">
        <v>23</v>
      </c>
      <c r="G4" s="44"/>
      <c r="H4" s="44" t="s">
        <v>62</v>
      </c>
      <c r="I4" s="44"/>
      <c r="J4" s="38" t="s">
        <v>63</v>
      </c>
      <c r="K4" s="38"/>
      <c r="N4" s="52"/>
      <c r="O4" s="52" t="s">
        <v>19</v>
      </c>
      <c r="P4" s="52"/>
      <c r="Q4" s="52"/>
      <c r="R4" s="52"/>
      <c r="W4" s="38"/>
      <c r="X4" s="38"/>
      <c r="Y4" s="38"/>
      <c r="Z4" s="38"/>
      <c r="AA4" s="38"/>
      <c r="AB4" s="54"/>
      <c r="AC4" s="54"/>
      <c r="AD4" s="54"/>
    </row>
    <row r="5" spans="1:31" s="37" customFormat="1" ht="57.75" customHeight="1">
      <c r="A5" s="45" t="s">
        <v>20</v>
      </c>
      <c r="B5" s="45" t="s">
        <v>21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65</v>
      </c>
      <c r="H5" s="46" t="s">
        <v>66</v>
      </c>
      <c r="I5" s="46" t="s">
        <v>68</v>
      </c>
      <c r="J5" s="46" t="s">
        <v>65</v>
      </c>
      <c r="K5" s="46" t="s">
        <v>66</v>
      </c>
      <c r="L5" s="46" t="s">
        <v>69</v>
      </c>
      <c r="M5" s="46" t="s">
        <v>65</v>
      </c>
      <c r="N5" s="46" t="s">
        <v>66</v>
      </c>
      <c r="O5" s="46" t="s">
        <v>70</v>
      </c>
      <c r="P5" s="46" t="s">
        <v>65</v>
      </c>
      <c r="Q5" s="46" t="s">
        <v>66</v>
      </c>
      <c r="R5" s="46" t="s">
        <v>71</v>
      </c>
      <c r="S5" s="46" t="s">
        <v>65</v>
      </c>
      <c r="T5" s="46" t="s">
        <v>66</v>
      </c>
      <c r="U5" s="46" t="s">
        <v>72</v>
      </c>
      <c r="V5" s="46" t="s">
        <v>65</v>
      </c>
      <c r="W5" s="46" t="s">
        <v>66</v>
      </c>
      <c r="X5" s="53" t="s">
        <v>73</v>
      </c>
      <c r="Y5" s="46" t="s">
        <v>65</v>
      </c>
      <c r="Z5" s="46" t="s">
        <v>66</v>
      </c>
      <c r="AA5" s="55" t="s">
        <v>74</v>
      </c>
      <c r="AB5" s="55" t="s">
        <v>65</v>
      </c>
      <c r="AC5" s="46" t="s">
        <v>66</v>
      </c>
      <c r="AD5" s="53" t="s">
        <v>75</v>
      </c>
      <c r="AE5" s="53" t="s">
        <v>76</v>
      </c>
    </row>
    <row r="6" spans="1:31" ht="14.25">
      <c r="A6" s="47">
        <v>1</v>
      </c>
      <c r="B6" s="17" t="s">
        <v>34</v>
      </c>
      <c r="C6" s="48">
        <v>7</v>
      </c>
      <c r="D6" s="48">
        <v>1</v>
      </c>
      <c r="E6" s="48">
        <f>C6*D6</f>
        <v>7</v>
      </c>
      <c r="F6" s="48">
        <v>8</v>
      </c>
      <c r="G6" s="48">
        <v>1</v>
      </c>
      <c r="H6" s="48">
        <f>F6*G6</f>
        <v>8</v>
      </c>
      <c r="I6" s="48">
        <v>8</v>
      </c>
      <c r="J6" s="48">
        <v>3</v>
      </c>
      <c r="K6" s="48">
        <f>I6*J6</f>
        <v>24</v>
      </c>
      <c r="L6" s="31">
        <v>10</v>
      </c>
      <c r="M6" s="48">
        <v>2.5</v>
      </c>
      <c r="N6" s="48">
        <f>L6*M6</f>
        <v>25</v>
      </c>
      <c r="O6" s="31">
        <v>10</v>
      </c>
      <c r="P6" s="31">
        <v>8</v>
      </c>
      <c r="Q6" s="31">
        <f>O6*P6</f>
        <v>80</v>
      </c>
      <c r="R6" s="31">
        <v>60</v>
      </c>
      <c r="S6" s="48">
        <v>1</v>
      </c>
      <c r="T6" s="31">
        <f>R6*S6</f>
        <v>60</v>
      </c>
      <c r="U6" s="31">
        <v>18</v>
      </c>
      <c r="V6" s="48">
        <v>3</v>
      </c>
      <c r="W6" s="31">
        <f>U6*V6</f>
        <v>54</v>
      </c>
      <c r="X6" s="31"/>
      <c r="Y6" s="31">
        <v>1</v>
      </c>
      <c r="Z6" s="31">
        <f>X6*Y6</f>
        <v>0</v>
      </c>
      <c r="AA6" s="31">
        <v>11</v>
      </c>
      <c r="AB6" s="31">
        <v>1.5</v>
      </c>
      <c r="AC6" s="31">
        <f>AA6*AB6</f>
        <v>16.5</v>
      </c>
      <c r="AD6" s="31">
        <f>E6+H6+K6+N6+Q6+T6+W6+Z6+AC6</f>
        <v>274.5</v>
      </c>
      <c r="AE6" s="31">
        <f>AD6/E31*100</f>
        <v>214.1258266915381</v>
      </c>
    </row>
    <row r="7" spans="1:31" ht="14.25">
      <c r="A7" s="47">
        <v>2</v>
      </c>
      <c r="B7" s="17" t="s">
        <v>35</v>
      </c>
      <c r="C7" s="48">
        <v>0</v>
      </c>
      <c r="D7" s="48">
        <v>1</v>
      </c>
      <c r="E7" s="48">
        <f aca="true" t="shared" si="0" ref="E7:E29">C7*D7</f>
        <v>0</v>
      </c>
      <c r="F7" s="48">
        <v>10</v>
      </c>
      <c r="G7" s="48">
        <v>1</v>
      </c>
      <c r="H7" s="48">
        <f aca="true" t="shared" si="1" ref="H7:H29">F7*G7</f>
        <v>10</v>
      </c>
      <c r="I7" s="48">
        <v>10</v>
      </c>
      <c r="J7" s="48">
        <v>3</v>
      </c>
      <c r="K7" s="48">
        <f aca="true" t="shared" si="2" ref="K7:K29">I7*J7</f>
        <v>30</v>
      </c>
      <c r="L7" s="31">
        <v>12</v>
      </c>
      <c r="M7" s="48">
        <v>2.5</v>
      </c>
      <c r="N7" s="48">
        <f aca="true" t="shared" si="3" ref="N7:N29">L7*M7</f>
        <v>30</v>
      </c>
      <c r="O7" s="31">
        <v>12</v>
      </c>
      <c r="P7" s="31">
        <v>8</v>
      </c>
      <c r="Q7" s="31">
        <f aca="true" t="shared" si="4" ref="Q7:Q29">O7*P7</f>
        <v>96</v>
      </c>
      <c r="R7" s="31">
        <v>5</v>
      </c>
      <c r="S7" s="48">
        <v>1</v>
      </c>
      <c r="T7" s="31">
        <f aca="true" t="shared" si="5" ref="T7:T29">R7*S7</f>
        <v>5</v>
      </c>
      <c r="U7" s="31">
        <v>22</v>
      </c>
      <c r="V7" s="48">
        <v>3</v>
      </c>
      <c r="W7" s="31">
        <f aca="true" t="shared" si="6" ref="W7:W29">U7*V7</f>
        <v>66</v>
      </c>
      <c r="X7" s="31"/>
      <c r="Y7" s="31">
        <v>1</v>
      </c>
      <c r="Z7" s="31">
        <f aca="true" t="shared" si="7" ref="Z7:Z29">X7*Y7</f>
        <v>0</v>
      </c>
      <c r="AA7" s="31">
        <v>0</v>
      </c>
      <c r="AB7" s="31">
        <v>1.5</v>
      </c>
      <c r="AC7" s="31">
        <f aca="true" t="shared" si="8" ref="AC7:AC29">AA7*AB7</f>
        <v>0</v>
      </c>
      <c r="AD7" s="31">
        <f aca="true" t="shared" si="9" ref="AD7:AD29">E7+H7+K7+N7+Q7+T7+W7+Z7+AC7</f>
        <v>237</v>
      </c>
      <c r="AE7" s="31">
        <f>AD7/E31*100</f>
        <v>184.87366457520775</v>
      </c>
    </row>
    <row r="8" spans="1:31" ht="14.25">
      <c r="A8" s="47">
        <v>3</v>
      </c>
      <c r="B8" s="17" t="s">
        <v>36</v>
      </c>
      <c r="C8" s="48">
        <v>10</v>
      </c>
      <c r="D8" s="48">
        <v>1</v>
      </c>
      <c r="E8" s="48">
        <f t="shared" si="0"/>
        <v>10</v>
      </c>
      <c r="F8" s="48">
        <v>8</v>
      </c>
      <c r="G8" s="48">
        <v>1</v>
      </c>
      <c r="H8" s="48">
        <f t="shared" si="1"/>
        <v>8</v>
      </c>
      <c r="I8" s="48">
        <v>8</v>
      </c>
      <c r="J8" s="48">
        <v>3</v>
      </c>
      <c r="K8" s="48">
        <f t="shared" si="2"/>
        <v>24</v>
      </c>
      <c r="L8" s="31">
        <v>9</v>
      </c>
      <c r="M8" s="48">
        <v>2.5</v>
      </c>
      <c r="N8" s="48">
        <f t="shared" si="3"/>
        <v>22.5</v>
      </c>
      <c r="O8" s="31">
        <v>9</v>
      </c>
      <c r="P8" s="31">
        <v>8</v>
      </c>
      <c r="Q8" s="31">
        <f t="shared" si="4"/>
        <v>72</v>
      </c>
      <c r="R8" s="31">
        <v>10</v>
      </c>
      <c r="S8" s="48">
        <v>1</v>
      </c>
      <c r="T8" s="31">
        <f t="shared" si="5"/>
        <v>10</v>
      </c>
      <c r="U8" s="31">
        <v>17</v>
      </c>
      <c r="V8" s="48">
        <v>3</v>
      </c>
      <c r="W8" s="31">
        <f t="shared" si="6"/>
        <v>51</v>
      </c>
      <c r="X8" s="31"/>
      <c r="Y8" s="31">
        <v>1</v>
      </c>
      <c r="Z8" s="31">
        <f t="shared" si="7"/>
        <v>0</v>
      </c>
      <c r="AA8" s="31">
        <v>11</v>
      </c>
      <c r="AB8" s="31">
        <v>1.5</v>
      </c>
      <c r="AC8" s="31">
        <f t="shared" si="8"/>
        <v>16.5</v>
      </c>
      <c r="AD8" s="31">
        <f t="shared" si="9"/>
        <v>214</v>
      </c>
      <c r="AE8" s="31">
        <f>AD8/E31*100</f>
        <v>166.9323384771918</v>
      </c>
    </row>
    <row r="9" spans="1:31" ht="14.25">
      <c r="A9" s="47">
        <v>4</v>
      </c>
      <c r="B9" s="17" t="s">
        <v>37</v>
      </c>
      <c r="C9" s="48">
        <v>4</v>
      </c>
      <c r="D9" s="48">
        <v>1</v>
      </c>
      <c r="E9" s="48">
        <f t="shared" si="0"/>
        <v>4</v>
      </c>
      <c r="F9" s="48">
        <v>8</v>
      </c>
      <c r="G9" s="48">
        <v>1</v>
      </c>
      <c r="H9" s="48">
        <f t="shared" si="1"/>
        <v>8</v>
      </c>
      <c r="I9" s="48">
        <v>8</v>
      </c>
      <c r="J9" s="48">
        <v>3</v>
      </c>
      <c r="K9" s="48">
        <f t="shared" si="2"/>
        <v>24</v>
      </c>
      <c r="L9" s="31">
        <v>6</v>
      </c>
      <c r="M9" s="48">
        <v>2.5</v>
      </c>
      <c r="N9" s="48">
        <f t="shared" si="3"/>
        <v>15</v>
      </c>
      <c r="O9" s="31">
        <v>6</v>
      </c>
      <c r="P9" s="31">
        <v>8</v>
      </c>
      <c r="Q9" s="31">
        <f t="shared" si="4"/>
        <v>48</v>
      </c>
      <c r="R9" s="31">
        <v>11</v>
      </c>
      <c r="S9" s="48">
        <v>1</v>
      </c>
      <c r="T9" s="31">
        <f t="shared" si="5"/>
        <v>11</v>
      </c>
      <c r="U9" s="31">
        <v>14</v>
      </c>
      <c r="V9" s="48">
        <v>3</v>
      </c>
      <c r="W9" s="31">
        <f t="shared" si="6"/>
        <v>42</v>
      </c>
      <c r="X9" s="31"/>
      <c r="Y9" s="31">
        <v>1</v>
      </c>
      <c r="Z9" s="31">
        <f t="shared" si="7"/>
        <v>0</v>
      </c>
      <c r="AA9" s="31">
        <v>0</v>
      </c>
      <c r="AB9" s="31">
        <v>1.5</v>
      </c>
      <c r="AC9" s="31">
        <f t="shared" si="8"/>
        <v>0</v>
      </c>
      <c r="AD9" s="31">
        <f t="shared" si="9"/>
        <v>152</v>
      </c>
      <c r="AE9" s="31">
        <f>AD9/E31*100</f>
        <v>118.56876377819232</v>
      </c>
    </row>
    <row r="10" spans="1:31" ht="14.25">
      <c r="A10" s="47">
        <v>5</v>
      </c>
      <c r="B10" s="17" t="s">
        <v>38</v>
      </c>
      <c r="C10" s="48">
        <v>13</v>
      </c>
      <c r="D10" s="48">
        <v>1</v>
      </c>
      <c r="E10" s="48">
        <f t="shared" si="0"/>
        <v>13</v>
      </c>
      <c r="F10" s="48">
        <v>8</v>
      </c>
      <c r="G10" s="48">
        <v>1</v>
      </c>
      <c r="H10" s="48">
        <f t="shared" si="1"/>
        <v>8</v>
      </c>
      <c r="I10" s="48">
        <v>8</v>
      </c>
      <c r="J10" s="48">
        <v>3</v>
      </c>
      <c r="K10" s="48">
        <f t="shared" si="2"/>
        <v>24</v>
      </c>
      <c r="L10" s="31">
        <v>10</v>
      </c>
      <c r="M10" s="48">
        <v>2.5</v>
      </c>
      <c r="N10" s="48">
        <f t="shared" si="3"/>
        <v>25</v>
      </c>
      <c r="O10" s="31">
        <v>10</v>
      </c>
      <c r="P10" s="31">
        <v>8</v>
      </c>
      <c r="Q10" s="31">
        <f t="shared" si="4"/>
        <v>80</v>
      </c>
      <c r="R10" s="31">
        <v>11</v>
      </c>
      <c r="S10" s="48">
        <v>1</v>
      </c>
      <c r="T10" s="31">
        <f t="shared" si="5"/>
        <v>11</v>
      </c>
      <c r="U10" s="31">
        <v>18</v>
      </c>
      <c r="V10" s="48">
        <v>3</v>
      </c>
      <c r="W10" s="31">
        <f t="shared" si="6"/>
        <v>54</v>
      </c>
      <c r="X10" s="31"/>
      <c r="Y10" s="31">
        <v>1</v>
      </c>
      <c r="Z10" s="31">
        <f t="shared" si="7"/>
        <v>0</v>
      </c>
      <c r="AA10" s="31">
        <v>11</v>
      </c>
      <c r="AB10" s="31">
        <v>1.5</v>
      </c>
      <c r="AC10" s="31">
        <f t="shared" si="8"/>
        <v>16.5</v>
      </c>
      <c r="AD10" s="31">
        <f t="shared" si="9"/>
        <v>231.5</v>
      </c>
      <c r="AE10" s="31">
        <f>AD10/E31*100</f>
        <v>180.58334746481265</v>
      </c>
    </row>
    <row r="11" spans="1:31" ht="14.25">
      <c r="A11" s="47">
        <v>6</v>
      </c>
      <c r="B11" s="17" t="s">
        <v>39</v>
      </c>
      <c r="C11" s="48">
        <v>10</v>
      </c>
      <c r="D11" s="48">
        <v>1</v>
      </c>
      <c r="E11" s="48">
        <f t="shared" si="0"/>
        <v>10</v>
      </c>
      <c r="F11" s="48">
        <v>0</v>
      </c>
      <c r="G11" s="48">
        <v>1</v>
      </c>
      <c r="H11" s="48">
        <f t="shared" si="1"/>
        <v>0</v>
      </c>
      <c r="I11" s="48">
        <v>0</v>
      </c>
      <c r="J11" s="48">
        <v>3</v>
      </c>
      <c r="K11" s="48">
        <f t="shared" si="2"/>
        <v>0</v>
      </c>
      <c r="L11" s="31">
        <v>0</v>
      </c>
      <c r="M11" s="48">
        <v>2.5</v>
      </c>
      <c r="N11" s="48">
        <f t="shared" si="3"/>
        <v>0</v>
      </c>
      <c r="O11" s="31">
        <v>0</v>
      </c>
      <c r="P11" s="31">
        <v>8</v>
      </c>
      <c r="Q11" s="31">
        <f t="shared" si="4"/>
        <v>0</v>
      </c>
      <c r="R11" s="31">
        <v>16</v>
      </c>
      <c r="S11" s="48">
        <v>1</v>
      </c>
      <c r="T11" s="31">
        <f t="shared" si="5"/>
        <v>16</v>
      </c>
      <c r="U11" s="31">
        <v>0</v>
      </c>
      <c r="V11" s="48">
        <v>3</v>
      </c>
      <c r="W11" s="31">
        <f t="shared" si="6"/>
        <v>0</v>
      </c>
      <c r="X11" s="31"/>
      <c r="Y11" s="31">
        <v>1</v>
      </c>
      <c r="Z11" s="31">
        <f t="shared" si="7"/>
        <v>0</v>
      </c>
      <c r="AA11" s="31">
        <v>0</v>
      </c>
      <c r="AB11" s="31">
        <v>1.5</v>
      </c>
      <c r="AC11" s="31">
        <f t="shared" si="8"/>
        <v>0</v>
      </c>
      <c r="AD11" s="31">
        <f t="shared" si="9"/>
        <v>26</v>
      </c>
      <c r="AE11" s="31">
        <f>AD11/E31*100</f>
        <v>20.28149906732237</v>
      </c>
    </row>
    <row r="12" spans="1:31" ht="14.25">
      <c r="A12" s="47">
        <v>7</v>
      </c>
      <c r="B12" s="17" t="s">
        <v>40</v>
      </c>
      <c r="C12" s="48">
        <v>0</v>
      </c>
      <c r="D12" s="48">
        <v>1</v>
      </c>
      <c r="E12" s="48">
        <f t="shared" si="0"/>
        <v>0</v>
      </c>
      <c r="F12" s="48">
        <v>0</v>
      </c>
      <c r="G12" s="48">
        <v>1</v>
      </c>
      <c r="H12" s="48">
        <f t="shared" si="1"/>
        <v>0</v>
      </c>
      <c r="I12" s="48">
        <v>0</v>
      </c>
      <c r="J12" s="48">
        <v>3</v>
      </c>
      <c r="K12" s="48">
        <f t="shared" si="2"/>
        <v>0</v>
      </c>
      <c r="L12" s="31">
        <v>0</v>
      </c>
      <c r="M12" s="48">
        <v>2.5</v>
      </c>
      <c r="N12" s="48">
        <f t="shared" si="3"/>
        <v>0</v>
      </c>
      <c r="O12" s="31">
        <v>0</v>
      </c>
      <c r="P12" s="31">
        <v>8</v>
      </c>
      <c r="Q12" s="31">
        <f t="shared" si="4"/>
        <v>0</v>
      </c>
      <c r="R12" s="31">
        <v>0</v>
      </c>
      <c r="S12" s="48">
        <v>1</v>
      </c>
      <c r="T12" s="31">
        <f t="shared" si="5"/>
        <v>0</v>
      </c>
      <c r="U12" s="31">
        <v>0</v>
      </c>
      <c r="V12" s="48">
        <v>3</v>
      </c>
      <c r="W12" s="31">
        <f t="shared" si="6"/>
        <v>0</v>
      </c>
      <c r="X12" s="31"/>
      <c r="Y12" s="31">
        <v>1</v>
      </c>
      <c r="Z12" s="31">
        <f t="shared" si="7"/>
        <v>0</v>
      </c>
      <c r="AA12" s="31">
        <v>0</v>
      </c>
      <c r="AB12" s="31">
        <v>1.5</v>
      </c>
      <c r="AC12" s="31">
        <f t="shared" si="8"/>
        <v>0</v>
      </c>
      <c r="AD12" s="31">
        <f t="shared" si="9"/>
        <v>0</v>
      </c>
      <c r="AE12" s="31">
        <f>AD12/E31*100</f>
        <v>0</v>
      </c>
    </row>
    <row r="13" spans="1:31" ht="14.25">
      <c r="A13" s="47">
        <v>8</v>
      </c>
      <c r="B13" s="17" t="s">
        <v>41</v>
      </c>
      <c r="C13" s="48">
        <v>10</v>
      </c>
      <c r="D13" s="48">
        <v>1</v>
      </c>
      <c r="E13" s="48">
        <f t="shared" si="0"/>
        <v>10</v>
      </c>
      <c r="F13" s="48">
        <v>9</v>
      </c>
      <c r="G13" s="48">
        <v>1</v>
      </c>
      <c r="H13" s="48">
        <f t="shared" si="1"/>
        <v>9</v>
      </c>
      <c r="I13" s="48">
        <v>9</v>
      </c>
      <c r="J13" s="48">
        <v>3</v>
      </c>
      <c r="K13" s="48">
        <f t="shared" si="2"/>
        <v>27</v>
      </c>
      <c r="L13" s="31">
        <v>9</v>
      </c>
      <c r="M13" s="48">
        <v>2.5</v>
      </c>
      <c r="N13" s="48">
        <f t="shared" si="3"/>
        <v>22.5</v>
      </c>
      <c r="O13" s="31">
        <v>9</v>
      </c>
      <c r="P13" s="31">
        <v>8</v>
      </c>
      <c r="Q13" s="31">
        <f t="shared" si="4"/>
        <v>72</v>
      </c>
      <c r="R13" s="31">
        <v>11</v>
      </c>
      <c r="S13" s="48">
        <v>1</v>
      </c>
      <c r="T13" s="31">
        <f t="shared" si="5"/>
        <v>11</v>
      </c>
      <c r="U13" s="31">
        <v>18</v>
      </c>
      <c r="V13" s="48">
        <v>3</v>
      </c>
      <c r="W13" s="31">
        <f t="shared" si="6"/>
        <v>54</v>
      </c>
      <c r="X13" s="31"/>
      <c r="Y13" s="31">
        <v>1</v>
      </c>
      <c r="Z13" s="31">
        <f t="shared" si="7"/>
        <v>0</v>
      </c>
      <c r="AA13" s="31">
        <v>14</v>
      </c>
      <c r="AB13" s="31">
        <v>1.5</v>
      </c>
      <c r="AC13" s="31">
        <f t="shared" si="8"/>
        <v>21</v>
      </c>
      <c r="AD13" s="31">
        <f t="shared" si="9"/>
        <v>226.5</v>
      </c>
      <c r="AE13" s="31">
        <f>AD13/E31*100</f>
        <v>176.68305918263525</v>
      </c>
    </row>
    <row r="14" spans="1:31" ht="14.25">
      <c r="A14" s="47">
        <v>9</v>
      </c>
      <c r="B14" s="17" t="s">
        <v>42</v>
      </c>
      <c r="C14" s="48">
        <v>10</v>
      </c>
      <c r="D14" s="48">
        <v>1</v>
      </c>
      <c r="E14" s="48">
        <f t="shared" si="0"/>
        <v>10</v>
      </c>
      <c r="F14" s="48">
        <v>8</v>
      </c>
      <c r="G14" s="48">
        <v>1</v>
      </c>
      <c r="H14" s="48">
        <f t="shared" si="1"/>
        <v>8</v>
      </c>
      <c r="I14" s="48">
        <v>8</v>
      </c>
      <c r="J14" s="48">
        <v>3</v>
      </c>
      <c r="K14" s="48">
        <f t="shared" si="2"/>
        <v>24</v>
      </c>
      <c r="L14" s="31">
        <v>10</v>
      </c>
      <c r="M14" s="48">
        <v>2.5</v>
      </c>
      <c r="N14" s="48">
        <f t="shared" si="3"/>
        <v>25</v>
      </c>
      <c r="O14" s="31">
        <v>10</v>
      </c>
      <c r="P14" s="31">
        <v>8</v>
      </c>
      <c r="Q14" s="31">
        <f t="shared" si="4"/>
        <v>80</v>
      </c>
      <c r="R14" s="31">
        <v>11</v>
      </c>
      <c r="S14" s="48">
        <v>1</v>
      </c>
      <c r="T14" s="31">
        <f t="shared" si="5"/>
        <v>11</v>
      </c>
      <c r="U14" s="31">
        <v>18</v>
      </c>
      <c r="V14" s="48">
        <v>3</v>
      </c>
      <c r="W14" s="31">
        <f t="shared" si="6"/>
        <v>54</v>
      </c>
      <c r="X14" s="31">
        <v>34</v>
      </c>
      <c r="Y14" s="31">
        <v>1</v>
      </c>
      <c r="Z14" s="31">
        <f t="shared" si="7"/>
        <v>34</v>
      </c>
      <c r="AA14" s="31">
        <v>11</v>
      </c>
      <c r="AB14" s="31">
        <v>1.5</v>
      </c>
      <c r="AC14" s="31">
        <f t="shared" si="8"/>
        <v>16.5</v>
      </c>
      <c r="AD14" s="31">
        <f t="shared" si="9"/>
        <v>262.5</v>
      </c>
      <c r="AE14" s="31">
        <f>AD14/E31*100</f>
        <v>204.76513481431238</v>
      </c>
    </row>
    <row r="15" spans="1:31" ht="14.25">
      <c r="A15" s="47">
        <v>10</v>
      </c>
      <c r="B15" s="17" t="s">
        <v>43</v>
      </c>
      <c r="C15" s="48">
        <v>14</v>
      </c>
      <c r="D15" s="48">
        <v>1</v>
      </c>
      <c r="E15" s="48">
        <f t="shared" si="0"/>
        <v>14</v>
      </c>
      <c r="F15" s="48">
        <v>8</v>
      </c>
      <c r="G15" s="48">
        <v>1</v>
      </c>
      <c r="H15" s="48">
        <f t="shared" si="1"/>
        <v>8</v>
      </c>
      <c r="I15" s="48">
        <v>8</v>
      </c>
      <c r="J15" s="48">
        <v>3</v>
      </c>
      <c r="K15" s="48">
        <f t="shared" si="2"/>
        <v>24</v>
      </c>
      <c r="L15" s="31">
        <v>10</v>
      </c>
      <c r="M15" s="48">
        <v>2.5</v>
      </c>
      <c r="N15" s="48">
        <f t="shared" si="3"/>
        <v>25</v>
      </c>
      <c r="O15" s="31">
        <v>10</v>
      </c>
      <c r="P15" s="31">
        <v>8</v>
      </c>
      <c r="Q15" s="31">
        <f t="shared" si="4"/>
        <v>80</v>
      </c>
      <c r="R15" s="31">
        <v>27</v>
      </c>
      <c r="S15" s="48">
        <v>1</v>
      </c>
      <c r="T15" s="31">
        <f t="shared" si="5"/>
        <v>27</v>
      </c>
      <c r="U15" s="31">
        <v>18</v>
      </c>
      <c r="V15" s="48">
        <v>3</v>
      </c>
      <c r="W15" s="31">
        <f t="shared" si="6"/>
        <v>54</v>
      </c>
      <c r="X15" s="31">
        <v>34</v>
      </c>
      <c r="Y15" s="31">
        <v>1</v>
      </c>
      <c r="Z15" s="31">
        <f t="shared" si="7"/>
        <v>34</v>
      </c>
      <c r="AA15" s="31">
        <v>11</v>
      </c>
      <c r="AB15" s="31">
        <v>1.5</v>
      </c>
      <c r="AC15" s="31">
        <f t="shared" si="8"/>
        <v>16.5</v>
      </c>
      <c r="AD15" s="31">
        <f t="shared" si="9"/>
        <v>282.5</v>
      </c>
      <c r="AE15" s="31">
        <f>AD15/E31*100</f>
        <v>220.3662879430219</v>
      </c>
    </row>
    <row r="16" spans="1:31" ht="14.25">
      <c r="A16" s="47">
        <v>11</v>
      </c>
      <c r="B16" s="17" t="s">
        <v>44</v>
      </c>
      <c r="C16" s="48">
        <v>7</v>
      </c>
      <c r="D16" s="48">
        <v>1</v>
      </c>
      <c r="E16" s="48">
        <f t="shared" si="0"/>
        <v>7</v>
      </c>
      <c r="F16" s="48">
        <v>0</v>
      </c>
      <c r="G16" s="48">
        <v>1</v>
      </c>
      <c r="H16" s="48">
        <f t="shared" si="1"/>
        <v>0</v>
      </c>
      <c r="I16" s="48">
        <v>0</v>
      </c>
      <c r="J16" s="48">
        <v>3</v>
      </c>
      <c r="K16" s="48">
        <f t="shared" si="2"/>
        <v>0</v>
      </c>
      <c r="L16" s="31">
        <v>0</v>
      </c>
      <c r="M16" s="48">
        <v>2.5</v>
      </c>
      <c r="N16" s="48">
        <f t="shared" si="3"/>
        <v>0</v>
      </c>
      <c r="O16" s="31">
        <v>0</v>
      </c>
      <c r="P16" s="31">
        <v>8</v>
      </c>
      <c r="Q16" s="31">
        <f t="shared" si="4"/>
        <v>0</v>
      </c>
      <c r="R16" s="31">
        <v>15</v>
      </c>
      <c r="S16" s="48">
        <v>1</v>
      </c>
      <c r="T16" s="31">
        <f t="shared" si="5"/>
        <v>15</v>
      </c>
      <c r="U16" s="31">
        <v>0</v>
      </c>
      <c r="V16" s="48">
        <v>3</v>
      </c>
      <c r="W16" s="31">
        <f t="shared" si="6"/>
        <v>0</v>
      </c>
      <c r="X16" s="31"/>
      <c r="Y16" s="31">
        <v>1</v>
      </c>
      <c r="Z16" s="31">
        <f t="shared" si="7"/>
        <v>0</v>
      </c>
      <c r="AA16" s="31">
        <v>0</v>
      </c>
      <c r="AB16" s="31">
        <v>1.5</v>
      </c>
      <c r="AC16" s="31">
        <f t="shared" si="8"/>
        <v>0</v>
      </c>
      <c r="AD16" s="31">
        <f t="shared" si="9"/>
        <v>22</v>
      </c>
      <c r="AE16" s="31">
        <f>AD16/E31*100</f>
        <v>17.161268441580464</v>
      </c>
    </row>
    <row r="17" spans="1:31" ht="14.25">
      <c r="A17" s="47">
        <v>12</v>
      </c>
      <c r="B17" s="17" t="s">
        <v>45</v>
      </c>
      <c r="C17" s="48">
        <v>10</v>
      </c>
      <c r="D17" s="48">
        <v>1</v>
      </c>
      <c r="E17" s="48">
        <f t="shared" si="0"/>
        <v>10</v>
      </c>
      <c r="F17" s="48">
        <v>8</v>
      </c>
      <c r="G17" s="48">
        <v>1</v>
      </c>
      <c r="H17" s="48">
        <f t="shared" si="1"/>
        <v>8</v>
      </c>
      <c r="I17" s="48">
        <v>8</v>
      </c>
      <c r="J17" s="48">
        <v>3</v>
      </c>
      <c r="K17" s="48">
        <f t="shared" si="2"/>
        <v>24</v>
      </c>
      <c r="L17" s="31">
        <v>9</v>
      </c>
      <c r="M17" s="48">
        <v>2.5</v>
      </c>
      <c r="N17" s="48">
        <f t="shared" si="3"/>
        <v>22.5</v>
      </c>
      <c r="O17" s="31">
        <v>9</v>
      </c>
      <c r="P17" s="31">
        <v>8</v>
      </c>
      <c r="Q17" s="31">
        <f t="shared" si="4"/>
        <v>72</v>
      </c>
      <c r="R17" s="31">
        <v>11</v>
      </c>
      <c r="S17" s="48">
        <v>1</v>
      </c>
      <c r="T17" s="31">
        <f t="shared" si="5"/>
        <v>11</v>
      </c>
      <c r="U17" s="31">
        <v>17</v>
      </c>
      <c r="V17" s="48">
        <v>3</v>
      </c>
      <c r="W17" s="31">
        <f t="shared" si="6"/>
        <v>51</v>
      </c>
      <c r="X17" s="31"/>
      <c r="Y17" s="31">
        <v>1</v>
      </c>
      <c r="Z17" s="31">
        <f t="shared" si="7"/>
        <v>0</v>
      </c>
      <c r="AA17" s="31">
        <v>11</v>
      </c>
      <c r="AB17" s="31">
        <v>1.5</v>
      </c>
      <c r="AC17" s="31">
        <f t="shared" si="8"/>
        <v>16.5</v>
      </c>
      <c r="AD17" s="31">
        <f t="shared" si="9"/>
        <v>215</v>
      </c>
      <c r="AE17" s="31">
        <f>AD17/E31*100</f>
        <v>167.71239613362727</v>
      </c>
    </row>
    <row r="18" spans="1:31" ht="14.25">
      <c r="A18" s="47">
        <v>13</v>
      </c>
      <c r="B18" s="17" t="s">
        <v>46</v>
      </c>
      <c r="C18" s="48">
        <v>0</v>
      </c>
      <c r="D18" s="48">
        <v>1</v>
      </c>
      <c r="E18" s="48">
        <f t="shared" si="0"/>
        <v>0</v>
      </c>
      <c r="F18" s="48">
        <v>0</v>
      </c>
      <c r="G18" s="48">
        <v>1</v>
      </c>
      <c r="H18" s="48">
        <f t="shared" si="1"/>
        <v>0</v>
      </c>
      <c r="I18" s="48">
        <v>0</v>
      </c>
      <c r="J18" s="48">
        <v>3</v>
      </c>
      <c r="K18" s="48">
        <f t="shared" si="2"/>
        <v>0</v>
      </c>
      <c r="L18" s="31">
        <v>0</v>
      </c>
      <c r="M18" s="48">
        <v>2.5</v>
      </c>
      <c r="N18" s="48">
        <f t="shared" si="3"/>
        <v>0</v>
      </c>
      <c r="O18" s="31">
        <v>0</v>
      </c>
      <c r="P18" s="31">
        <v>8</v>
      </c>
      <c r="Q18" s="31">
        <f t="shared" si="4"/>
        <v>0</v>
      </c>
      <c r="R18" s="31">
        <v>0</v>
      </c>
      <c r="S18" s="48">
        <v>1</v>
      </c>
      <c r="T18" s="31">
        <f t="shared" si="5"/>
        <v>0</v>
      </c>
      <c r="U18" s="31">
        <v>0</v>
      </c>
      <c r="V18" s="48">
        <v>3</v>
      </c>
      <c r="W18" s="31">
        <f t="shared" si="6"/>
        <v>0</v>
      </c>
      <c r="X18" s="31"/>
      <c r="Y18" s="31">
        <v>1</v>
      </c>
      <c r="Z18" s="31">
        <f t="shared" si="7"/>
        <v>0</v>
      </c>
      <c r="AA18" s="31">
        <v>0</v>
      </c>
      <c r="AB18" s="31">
        <v>1.5</v>
      </c>
      <c r="AC18" s="31">
        <f t="shared" si="8"/>
        <v>0</v>
      </c>
      <c r="AD18" s="31">
        <f t="shared" si="9"/>
        <v>0</v>
      </c>
      <c r="AE18" s="31">
        <f>AD18/E31*100</f>
        <v>0</v>
      </c>
    </row>
    <row r="19" spans="1:31" ht="14.25">
      <c r="A19" s="47">
        <v>14</v>
      </c>
      <c r="B19" s="17" t="s">
        <v>47</v>
      </c>
      <c r="C19" s="48">
        <v>17</v>
      </c>
      <c r="D19" s="48">
        <v>1</v>
      </c>
      <c r="E19" s="48">
        <f t="shared" si="0"/>
        <v>17</v>
      </c>
      <c r="F19" s="48">
        <v>9</v>
      </c>
      <c r="G19" s="48">
        <v>1</v>
      </c>
      <c r="H19" s="48">
        <f t="shared" si="1"/>
        <v>9</v>
      </c>
      <c r="I19" s="48">
        <v>9</v>
      </c>
      <c r="J19" s="48">
        <v>3</v>
      </c>
      <c r="K19" s="48">
        <f t="shared" si="2"/>
        <v>27</v>
      </c>
      <c r="L19" s="31">
        <v>11</v>
      </c>
      <c r="M19" s="48">
        <v>2.5</v>
      </c>
      <c r="N19" s="48">
        <f t="shared" si="3"/>
        <v>27.5</v>
      </c>
      <c r="O19" s="31">
        <v>11</v>
      </c>
      <c r="P19" s="31">
        <v>8</v>
      </c>
      <c r="Q19" s="31">
        <f t="shared" si="4"/>
        <v>88</v>
      </c>
      <c r="R19" s="31">
        <v>18</v>
      </c>
      <c r="S19" s="48">
        <v>1</v>
      </c>
      <c r="T19" s="31">
        <f t="shared" si="5"/>
        <v>18</v>
      </c>
      <c r="U19" s="31">
        <v>20</v>
      </c>
      <c r="V19" s="48">
        <v>3</v>
      </c>
      <c r="W19" s="31">
        <f t="shared" si="6"/>
        <v>60</v>
      </c>
      <c r="X19" s="31"/>
      <c r="Y19" s="31">
        <v>1</v>
      </c>
      <c r="Z19" s="31">
        <f t="shared" si="7"/>
        <v>0</v>
      </c>
      <c r="AA19" s="31">
        <v>0</v>
      </c>
      <c r="AB19" s="31">
        <v>1.5</v>
      </c>
      <c r="AC19" s="31">
        <f t="shared" si="8"/>
        <v>0</v>
      </c>
      <c r="AD19" s="31">
        <f t="shared" si="9"/>
        <v>246.5</v>
      </c>
      <c r="AE19" s="31">
        <f>AD19/E31*100</f>
        <v>192.28421231134476</v>
      </c>
    </row>
    <row r="20" spans="1:31" ht="14.25">
      <c r="A20" s="47">
        <v>15</v>
      </c>
      <c r="B20" s="17" t="s">
        <v>48</v>
      </c>
      <c r="C20" s="48">
        <v>10</v>
      </c>
      <c r="D20" s="48">
        <v>1</v>
      </c>
      <c r="E20" s="48">
        <f t="shared" si="0"/>
        <v>10</v>
      </c>
      <c r="F20" s="48">
        <v>8</v>
      </c>
      <c r="G20" s="48">
        <v>1</v>
      </c>
      <c r="H20" s="48">
        <f t="shared" si="1"/>
        <v>8</v>
      </c>
      <c r="I20" s="48">
        <v>8</v>
      </c>
      <c r="J20" s="48">
        <v>3</v>
      </c>
      <c r="K20" s="48">
        <f t="shared" si="2"/>
        <v>24</v>
      </c>
      <c r="L20" s="31">
        <v>9</v>
      </c>
      <c r="M20" s="48">
        <v>2.5</v>
      </c>
      <c r="N20" s="48">
        <f t="shared" si="3"/>
        <v>22.5</v>
      </c>
      <c r="O20" s="31">
        <v>9</v>
      </c>
      <c r="P20" s="31">
        <v>8</v>
      </c>
      <c r="Q20" s="31">
        <f t="shared" si="4"/>
        <v>72</v>
      </c>
      <c r="R20" s="31">
        <v>60</v>
      </c>
      <c r="S20" s="48">
        <v>1</v>
      </c>
      <c r="T20" s="31">
        <f t="shared" si="5"/>
        <v>60</v>
      </c>
      <c r="U20" s="31">
        <v>17</v>
      </c>
      <c r="V20" s="48">
        <v>3</v>
      </c>
      <c r="W20" s="31">
        <f t="shared" si="6"/>
        <v>51</v>
      </c>
      <c r="X20" s="31"/>
      <c r="Y20" s="31">
        <v>1</v>
      </c>
      <c r="Z20" s="31">
        <f t="shared" si="7"/>
        <v>0</v>
      </c>
      <c r="AA20" s="31">
        <v>11</v>
      </c>
      <c r="AB20" s="31">
        <v>1.5</v>
      </c>
      <c r="AC20" s="31">
        <f t="shared" si="8"/>
        <v>16.5</v>
      </c>
      <c r="AD20" s="31">
        <f t="shared" si="9"/>
        <v>264</v>
      </c>
      <c r="AE20" s="31">
        <f>AD20/E31*100</f>
        <v>205.9352212989656</v>
      </c>
    </row>
    <row r="21" spans="1:31" ht="14.25">
      <c r="A21" s="47">
        <v>16</v>
      </c>
      <c r="B21" s="17" t="s">
        <v>49</v>
      </c>
      <c r="C21" s="48">
        <v>9</v>
      </c>
      <c r="D21" s="48">
        <v>1</v>
      </c>
      <c r="E21" s="48">
        <f t="shared" si="0"/>
        <v>9</v>
      </c>
      <c r="F21" s="48">
        <v>8</v>
      </c>
      <c r="G21" s="48">
        <v>1</v>
      </c>
      <c r="H21" s="48">
        <f t="shared" si="1"/>
        <v>8</v>
      </c>
      <c r="I21" s="48">
        <v>8</v>
      </c>
      <c r="J21" s="48">
        <v>3</v>
      </c>
      <c r="K21" s="48">
        <f t="shared" si="2"/>
        <v>24</v>
      </c>
      <c r="L21" s="31">
        <v>9</v>
      </c>
      <c r="M21" s="48">
        <v>2.5</v>
      </c>
      <c r="N21" s="48">
        <f t="shared" si="3"/>
        <v>22.5</v>
      </c>
      <c r="O21" s="31">
        <v>9</v>
      </c>
      <c r="P21" s="31">
        <v>8</v>
      </c>
      <c r="Q21" s="31">
        <f t="shared" si="4"/>
        <v>72</v>
      </c>
      <c r="R21" s="31">
        <v>10</v>
      </c>
      <c r="S21" s="48">
        <v>1</v>
      </c>
      <c r="T21" s="31">
        <f t="shared" si="5"/>
        <v>10</v>
      </c>
      <c r="U21" s="31">
        <v>17</v>
      </c>
      <c r="V21" s="48">
        <v>3</v>
      </c>
      <c r="W21" s="31">
        <f t="shared" si="6"/>
        <v>51</v>
      </c>
      <c r="X21" s="31"/>
      <c r="Y21" s="31">
        <v>1</v>
      </c>
      <c r="Z21" s="31">
        <f t="shared" si="7"/>
        <v>0</v>
      </c>
      <c r="AA21" s="31">
        <v>0</v>
      </c>
      <c r="AB21" s="31">
        <v>1.5</v>
      </c>
      <c r="AC21" s="31">
        <f t="shared" si="8"/>
        <v>0</v>
      </c>
      <c r="AD21" s="31">
        <f t="shared" si="9"/>
        <v>196.5</v>
      </c>
      <c r="AE21" s="31">
        <f>AD21/E31*100</f>
        <v>153.281329489571</v>
      </c>
    </row>
    <row r="22" spans="1:31" ht="14.25">
      <c r="A22" s="47">
        <v>17</v>
      </c>
      <c r="B22" s="17" t="s">
        <v>50</v>
      </c>
      <c r="C22" s="48">
        <v>0</v>
      </c>
      <c r="D22" s="48">
        <v>1</v>
      </c>
      <c r="E22" s="48">
        <f t="shared" si="0"/>
        <v>0</v>
      </c>
      <c r="F22" s="48">
        <v>0</v>
      </c>
      <c r="G22" s="48">
        <v>1</v>
      </c>
      <c r="H22" s="48">
        <f t="shared" si="1"/>
        <v>0</v>
      </c>
      <c r="I22" s="48">
        <v>0</v>
      </c>
      <c r="J22" s="48">
        <v>3</v>
      </c>
      <c r="K22" s="48">
        <f t="shared" si="2"/>
        <v>0</v>
      </c>
      <c r="L22" s="31">
        <v>0</v>
      </c>
      <c r="M22" s="48">
        <v>2.5</v>
      </c>
      <c r="N22" s="48">
        <f t="shared" si="3"/>
        <v>0</v>
      </c>
      <c r="O22" s="31">
        <v>0</v>
      </c>
      <c r="P22" s="31">
        <v>8</v>
      </c>
      <c r="Q22" s="31">
        <f t="shared" si="4"/>
        <v>0</v>
      </c>
      <c r="R22" s="31">
        <v>0</v>
      </c>
      <c r="S22" s="48">
        <v>1</v>
      </c>
      <c r="T22" s="31">
        <f t="shared" si="5"/>
        <v>0</v>
      </c>
      <c r="U22" s="31">
        <v>0</v>
      </c>
      <c r="V22" s="48">
        <v>3</v>
      </c>
      <c r="W22" s="31">
        <f t="shared" si="6"/>
        <v>0</v>
      </c>
      <c r="X22" s="31">
        <v>0</v>
      </c>
      <c r="Y22" s="31">
        <v>1</v>
      </c>
      <c r="Z22" s="31">
        <f t="shared" si="7"/>
        <v>0</v>
      </c>
      <c r="AA22" s="31">
        <v>0</v>
      </c>
      <c r="AB22" s="31">
        <v>1.5</v>
      </c>
      <c r="AC22" s="31">
        <f t="shared" si="8"/>
        <v>0</v>
      </c>
      <c r="AD22" s="31">
        <f t="shared" si="9"/>
        <v>0</v>
      </c>
      <c r="AE22" s="31">
        <f>AD22/E31*100</f>
        <v>0</v>
      </c>
    </row>
    <row r="23" spans="1:31" ht="14.25">
      <c r="A23" s="47">
        <v>18</v>
      </c>
      <c r="B23" s="17" t="s">
        <v>51</v>
      </c>
      <c r="C23" s="48">
        <v>9</v>
      </c>
      <c r="D23" s="48">
        <v>1</v>
      </c>
      <c r="E23" s="48">
        <f t="shared" si="0"/>
        <v>9</v>
      </c>
      <c r="F23" s="48">
        <v>0</v>
      </c>
      <c r="G23" s="48">
        <v>1</v>
      </c>
      <c r="H23" s="48">
        <f t="shared" si="1"/>
        <v>0</v>
      </c>
      <c r="I23" s="48">
        <v>0</v>
      </c>
      <c r="J23" s="48">
        <v>3</v>
      </c>
      <c r="K23" s="48">
        <f t="shared" si="2"/>
        <v>0</v>
      </c>
      <c r="L23" s="31">
        <v>0</v>
      </c>
      <c r="M23" s="48">
        <v>2.5</v>
      </c>
      <c r="N23" s="48">
        <f t="shared" si="3"/>
        <v>0</v>
      </c>
      <c r="O23" s="31">
        <v>0</v>
      </c>
      <c r="P23" s="31">
        <v>8</v>
      </c>
      <c r="Q23" s="31">
        <f t="shared" si="4"/>
        <v>0</v>
      </c>
      <c r="R23" s="31">
        <v>13</v>
      </c>
      <c r="S23" s="48">
        <v>1</v>
      </c>
      <c r="T23" s="31">
        <f t="shared" si="5"/>
        <v>13</v>
      </c>
      <c r="U23" s="31">
        <v>0</v>
      </c>
      <c r="V23" s="48">
        <v>3</v>
      </c>
      <c r="W23" s="31">
        <f t="shared" si="6"/>
        <v>0</v>
      </c>
      <c r="X23" s="31"/>
      <c r="Y23" s="31">
        <v>1</v>
      </c>
      <c r="Z23" s="31">
        <f t="shared" si="7"/>
        <v>0</v>
      </c>
      <c r="AA23" s="31">
        <v>0</v>
      </c>
      <c r="AB23" s="31">
        <v>1.5</v>
      </c>
      <c r="AC23" s="31">
        <f t="shared" si="8"/>
        <v>0</v>
      </c>
      <c r="AD23" s="31">
        <f t="shared" si="9"/>
        <v>22</v>
      </c>
      <c r="AE23" s="31">
        <f>AD23/E31*100</f>
        <v>17.161268441580464</v>
      </c>
    </row>
    <row r="24" spans="1:31" ht="14.25">
      <c r="A24" s="47">
        <v>19</v>
      </c>
      <c r="B24" s="17" t="s">
        <v>52</v>
      </c>
      <c r="C24" s="48">
        <v>14</v>
      </c>
      <c r="D24" s="48">
        <v>1</v>
      </c>
      <c r="E24" s="48">
        <f t="shared" si="0"/>
        <v>14</v>
      </c>
      <c r="F24" s="48">
        <v>0</v>
      </c>
      <c r="G24" s="48">
        <v>1</v>
      </c>
      <c r="H24" s="48">
        <f t="shared" si="1"/>
        <v>0</v>
      </c>
      <c r="I24" s="48">
        <v>0</v>
      </c>
      <c r="J24" s="48">
        <v>3</v>
      </c>
      <c r="K24" s="48">
        <f t="shared" si="2"/>
        <v>0</v>
      </c>
      <c r="L24" s="31">
        <v>0</v>
      </c>
      <c r="M24" s="48">
        <v>2.5</v>
      </c>
      <c r="N24" s="48">
        <f t="shared" si="3"/>
        <v>0</v>
      </c>
      <c r="O24" s="31">
        <v>0</v>
      </c>
      <c r="P24" s="31">
        <v>8</v>
      </c>
      <c r="Q24" s="31">
        <f t="shared" si="4"/>
        <v>0</v>
      </c>
      <c r="R24" s="31">
        <v>13</v>
      </c>
      <c r="S24" s="48">
        <v>1</v>
      </c>
      <c r="T24" s="31">
        <f t="shared" si="5"/>
        <v>13</v>
      </c>
      <c r="U24" s="31">
        <v>0</v>
      </c>
      <c r="V24" s="48">
        <v>3</v>
      </c>
      <c r="W24" s="31">
        <f t="shared" si="6"/>
        <v>0</v>
      </c>
      <c r="X24" s="31"/>
      <c r="Y24" s="31">
        <v>1</v>
      </c>
      <c r="Z24" s="31">
        <f t="shared" si="7"/>
        <v>0</v>
      </c>
      <c r="AA24" s="31">
        <v>0</v>
      </c>
      <c r="AB24" s="31">
        <v>1.5</v>
      </c>
      <c r="AC24" s="31">
        <f t="shared" si="8"/>
        <v>0</v>
      </c>
      <c r="AD24" s="31">
        <f t="shared" si="9"/>
        <v>27</v>
      </c>
      <c r="AE24" s="31">
        <f>AD24/E31*100</f>
        <v>21.061556723757846</v>
      </c>
    </row>
    <row r="25" spans="1:31" ht="14.25">
      <c r="A25" s="47">
        <v>20</v>
      </c>
      <c r="B25" s="17" t="s">
        <v>53</v>
      </c>
      <c r="C25" s="48">
        <v>0</v>
      </c>
      <c r="D25" s="48">
        <v>1</v>
      </c>
      <c r="E25" s="48">
        <f t="shared" si="0"/>
        <v>0</v>
      </c>
      <c r="F25" s="48">
        <v>0</v>
      </c>
      <c r="G25" s="48">
        <v>1</v>
      </c>
      <c r="H25" s="48">
        <f t="shared" si="1"/>
        <v>0</v>
      </c>
      <c r="I25" s="48">
        <v>0</v>
      </c>
      <c r="J25" s="48">
        <v>3</v>
      </c>
      <c r="K25" s="48">
        <f t="shared" si="2"/>
        <v>0</v>
      </c>
      <c r="L25" s="31">
        <v>0</v>
      </c>
      <c r="M25" s="48">
        <v>2.5</v>
      </c>
      <c r="N25" s="48">
        <f t="shared" si="3"/>
        <v>0</v>
      </c>
      <c r="O25" s="31">
        <v>0</v>
      </c>
      <c r="P25" s="31">
        <v>8</v>
      </c>
      <c r="Q25" s="31">
        <f t="shared" si="4"/>
        <v>0</v>
      </c>
      <c r="R25" s="31">
        <v>15</v>
      </c>
      <c r="S25" s="48">
        <v>1</v>
      </c>
      <c r="T25" s="31">
        <f t="shared" si="5"/>
        <v>15</v>
      </c>
      <c r="U25" s="31">
        <v>0</v>
      </c>
      <c r="V25" s="48">
        <v>3</v>
      </c>
      <c r="W25" s="31">
        <f t="shared" si="6"/>
        <v>0</v>
      </c>
      <c r="X25" s="31">
        <v>34</v>
      </c>
      <c r="Y25" s="31">
        <v>1</v>
      </c>
      <c r="Z25" s="31">
        <f t="shared" si="7"/>
        <v>34</v>
      </c>
      <c r="AA25" s="31">
        <v>0</v>
      </c>
      <c r="AB25" s="31">
        <v>1.5</v>
      </c>
      <c r="AC25" s="31">
        <f t="shared" si="8"/>
        <v>0</v>
      </c>
      <c r="AD25" s="31">
        <f t="shared" si="9"/>
        <v>49</v>
      </c>
      <c r="AE25" s="31">
        <f>AD25/E31*100</f>
        <v>38.22282516533831</v>
      </c>
    </row>
    <row r="26" spans="1:31" ht="14.25">
      <c r="A26" s="47">
        <v>21</v>
      </c>
      <c r="B26" s="17" t="s">
        <v>54</v>
      </c>
      <c r="C26" s="48">
        <v>0</v>
      </c>
      <c r="D26" s="48">
        <v>1</v>
      </c>
      <c r="E26" s="48">
        <f t="shared" si="0"/>
        <v>0</v>
      </c>
      <c r="F26" s="48">
        <v>0</v>
      </c>
      <c r="G26" s="48">
        <v>1</v>
      </c>
      <c r="H26" s="48">
        <f t="shared" si="1"/>
        <v>0</v>
      </c>
      <c r="I26" s="48">
        <v>0</v>
      </c>
      <c r="J26" s="48">
        <v>3</v>
      </c>
      <c r="K26" s="48">
        <f t="shared" si="2"/>
        <v>0</v>
      </c>
      <c r="L26" s="48">
        <v>0</v>
      </c>
      <c r="M26" s="48">
        <v>2.5</v>
      </c>
      <c r="N26" s="48">
        <f t="shared" si="3"/>
        <v>0</v>
      </c>
      <c r="O26" s="48">
        <v>0</v>
      </c>
      <c r="P26" s="31">
        <v>8</v>
      </c>
      <c r="Q26" s="31">
        <f t="shared" si="4"/>
        <v>0</v>
      </c>
      <c r="R26" s="48">
        <v>0</v>
      </c>
      <c r="S26" s="48">
        <v>1</v>
      </c>
      <c r="T26" s="31">
        <f t="shared" si="5"/>
        <v>0</v>
      </c>
      <c r="U26" s="48">
        <v>0</v>
      </c>
      <c r="V26" s="48">
        <v>3</v>
      </c>
      <c r="W26" s="31">
        <f t="shared" si="6"/>
        <v>0</v>
      </c>
      <c r="X26" s="31"/>
      <c r="Y26" s="31">
        <v>1</v>
      </c>
      <c r="Z26" s="31">
        <f t="shared" si="7"/>
        <v>0</v>
      </c>
      <c r="AA26" s="31">
        <v>0</v>
      </c>
      <c r="AB26" s="31">
        <v>1.5</v>
      </c>
      <c r="AC26" s="31">
        <f t="shared" si="8"/>
        <v>0</v>
      </c>
      <c r="AD26" s="31">
        <f t="shared" si="9"/>
        <v>0</v>
      </c>
      <c r="AE26" s="31">
        <f>AD26/E31*100</f>
        <v>0</v>
      </c>
    </row>
    <row r="27" spans="1:31" ht="14.25">
      <c r="A27" s="47">
        <v>22</v>
      </c>
      <c r="B27" s="17" t="s">
        <v>55</v>
      </c>
      <c r="C27" s="48">
        <v>0</v>
      </c>
      <c r="D27" s="48">
        <v>1</v>
      </c>
      <c r="E27" s="48">
        <f t="shared" si="0"/>
        <v>0</v>
      </c>
      <c r="F27" s="48">
        <v>0</v>
      </c>
      <c r="G27" s="48">
        <v>1</v>
      </c>
      <c r="H27" s="48">
        <f t="shared" si="1"/>
        <v>0</v>
      </c>
      <c r="I27" s="48">
        <v>0</v>
      </c>
      <c r="J27" s="48">
        <v>3</v>
      </c>
      <c r="K27" s="48">
        <f t="shared" si="2"/>
        <v>0</v>
      </c>
      <c r="L27" s="48">
        <v>0</v>
      </c>
      <c r="M27" s="48">
        <v>2.5</v>
      </c>
      <c r="N27" s="48">
        <f t="shared" si="3"/>
        <v>0</v>
      </c>
      <c r="O27" s="48">
        <v>0</v>
      </c>
      <c r="P27" s="31">
        <v>8</v>
      </c>
      <c r="Q27" s="31">
        <f t="shared" si="4"/>
        <v>0</v>
      </c>
      <c r="R27" s="48">
        <v>0</v>
      </c>
      <c r="S27" s="48">
        <v>1</v>
      </c>
      <c r="T27" s="31">
        <f t="shared" si="5"/>
        <v>0</v>
      </c>
      <c r="U27" s="48">
        <v>0</v>
      </c>
      <c r="V27" s="48">
        <v>3</v>
      </c>
      <c r="W27" s="31">
        <f t="shared" si="6"/>
        <v>0</v>
      </c>
      <c r="X27" s="31"/>
      <c r="Y27" s="31">
        <v>1</v>
      </c>
      <c r="Z27" s="31">
        <f t="shared" si="7"/>
        <v>0</v>
      </c>
      <c r="AA27" s="31">
        <v>0</v>
      </c>
      <c r="AB27" s="31">
        <v>1.5</v>
      </c>
      <c r="AC27" s="31">
        <f t="shared" si="8"/>
        <v>0</v>
      </c>
      <c r="AD27" s="31">
        <f t="shared" si="9"/>
        <v>0</v>
      </c>
      <c r="AE27" s="31">
        <f>AD27/E31*100</f>
        <v>0</v>
      </c>
    </row>
    <row r="28" spans="1:31" ht="14.25">
      <c r="A28" s="47">
        <v>23</v>
      </c>
      <c r="B28" s="17" t="s">
        <v>56</v>
      </c>
      <c r="C28" s="48">
        <v>0</v>
      </c>
      <c r="D28" s="48">
        <v>1</v>
      </c>
      <c r="E28" s="48">
        <f t="shared" si="0"/>
        <v>0</v>
      </c>
      <c r="F28" s="48">
        <v>0</v>
      </c>
      <c r="G28" s="48">
        <v>1</v>
      </c>
      <c r="H28" s="48">
        <f t="shared" si="1"/>
        <v>0</v>
      </c>
      <c r="I28" s="48">
        <v>0</v>
      </c>
      <c r="J28" s="48">
        <v>3</v>
      </c>
      <c r="K28" s="48">
        <f t="shared" si="2"/>
        <v>0</v>
      </c>
      <c r="L28" s="48">
        <v>0</v>
      </c>
      <c r="M28" s="48">
        <v>2.5</v>
      </c>
      <c r="N28" s="48">
        <f t="shared" si="3"/>
        <v>0</v>
      </c>
      <c r="O28" s="48">
        <v>0</v>
      </c>
      <c r="P28" s="31">
        <v>8</v>
      </c>
      <c r="Q28" s="31">
        <f t="shared" si="4"/>
        <v>0</v>
      </c>
      <c r="R28" s="48">
        <v>0</v>
      </c>
      <c r="S28" s="48">
        <v>1</v>
      </c>
      <c r="T28" s="31">
        <f t="shared" si="5"/>
        <v>0</v>
      </c>
      <c r="U28" s="48">
        <v>0</v>
      </c>
      <c r="V28" s="48">
        <v>3</v>
      </c>
      <c r="W28" s="31">
        <f t="shared" si="6"/>
        <v>0</v>
      </c>
      <c r="X28" s="31"/>
      <c r="Y28" s="31">
        <v>1</v>
      </c>
      <c r="Z28" s="31">
        <f t="shared" si="7"/>
        <v>0</v>
      </c>
      <c r="AA28" s="31">
        <v>0</v>
      </c>
      <c r="AB28" s="31">
        <v>1.5</v>
      </c>
      <c r="AC28" s="31">
        <f t="shared" si="8"/>
        <v>0</v>
      </c>
      <c r="AD28" s="31">
        <f t="shared" si="9"/>
        <v>0</v>
      </c>
      <c r="AE28" s="31">
        <f>AD28/E31*100</f>
        <v>0</v>
      </c>
    </row>
    <row r="29" spans="1:31" ht="14.25">
      <c r="A29" s="49" t="s">
        <v>57</v>
      </c>
      <c r="B29" s="49"/>
      <c r="C29" s="48"/>
      <c r="D29" s="48"/>
      <c r="E29" s="48">
        <f>SUM(E6:E28)</f>
        <v>154</v>
      </c>
      <c r="F29" s="48"/>
      <c r="G29" s="48"/>
      <c r="H29" s="48">
        <f>SUM(H6:H28)</f>
        <v>100</v>
      </c>
      <c r="I29" s="48"/>
      <c r="J29" s="48"/>
      <c r="K29" s="48">
        <f>SUM(K6:K28)</f>
        <v>300</v>
      </c>
      <c r="L29" s="48"/>
      <c r="M29" s="48"/>
      <c r="N29" s="48">
        <f>SUM(N6:N28)</f>
        <v>285</v>
      </c>
      <c r="O29" s="31"/>
      <c r="P29" s="31"/>
      <c r="Q29" s="31">
        <f>SUM(Q6:Q28)</f>
        <v>912</v>
      </c>
      <c r="R29" s="31"/>
      <c r="S29" s="31"/>
      <c r="T29" s="31">
        <f>SUM(T6:T28)</f>
        <v>317</v>
      </c>
      <c r="U29" s="31"/>
      <c r="V29" s="31"/>
      <c r="W29" s="31">
        <f>SUM(W6:W28)</f>
        <v>642</v>
      </c>
      <c r="X29" s="31"/>
      <c r="Y29" s="31"/>
      <c r="Z29" s="31">
        <f>SUM(Z6:Z28)</f>
        <v>102</v>
      </c>
      <c r="AA29" s="31">
        <v>0</v>
      </c>
      <c r="AB29" s="31"/>
      <c r="AC29" s="31">
        <f>SUM(AC6:AC28)</f>
        <v>136.5</v>
      </c>
      <c r="AD29" s="31">
        <f>SUM(E29:AC29)</f>
        <v>2948.5</v>
      </c>
      <c r="AE29" s="31"/>
    </row>
    <row r="31" spans="3:5" ht="14.25">
      <c r="C31" s="50" t="s">
        <v>58</v>
      </c>
      <c r="E31">
        <f>AD29/23</f>
        <v>128.19565217391303</v>
      </c>
    </row>
  </sheetData>
  <sheetProtection/>
  <mergeCells count="4">
    <mergeCell ref="A1:N1"/>
    <mergeCell ref="A2:N2"/>
    <mergeCell ref="J4:K4"/>
    <mergeCell ref="W4:AA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6">
      <selection activeCell="F11" sqref="F11"/>
    </sheetView>
  </sheetViews>
  <sheetFormatPr defaultColWidth="9.00390625" defaultRowHeight="14.25"/>
  <cols>
    <col min="1" max="1" width="5.25390625" style="0" customWidth="1"/>
    <col min="2" max="2" width="9.125" style="0" customWidth="1"/>
    <col min="3" max="3" width="12.875" style="0" customWidth="1"/>
    <col min="4" max="4" width="12.125" style="0" customWidth="1"/>
    <col min="5" max="5" width="9.50390625" style="1" customWidth="1"/>
    <col min="6" max="6" width="7.75390625" style="1" customWidth="1"/>
    <col min="7" max="7" width="9.00390625" style="1" customWidth="1"/>
    <col min="8" max="8" width="9.375" style="2" customWidth="1"/>
    <col min="9" max="9" width="10.25390625" style="2" customWidth="1"/>
    <col min="10" max="10" width="11.625" style="1" customWidth="1"/>
    <col min="11" max="11" width="5.75390625" style="0" customWidth="1"/>
    <col min="12" max="12" width="18.875" style="0" customWidth="1"/>
  </cols>
  <sheetData>
    <row r="1" spans="1:12" ht="21" customHeight="1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4.25">
      <c r="A3" s="5"/>
      <c r="B3" s="5"/>
      <c r="C3" s="5"/>
      <c r="D3" s="5"/>
      <c r="E3" s="5"/>
      <c r="F3" s="5"/>
      <c r="G3" s="5"/>
      <c r="H3" s="6"/>
      <c r="I3" s="6"/>
      <c r="J3" s="5"/>
    </row>
    <row r="4" spans="1:12" ht="14.25">
      <c r="A4" s="7" t="s">
        <v>79</v>
      </c>
      <c r="B4" s="7"/>
      <c r="C4" s="7"/>
      <c r="D4" s="7"/>
      <c r="E4" s="8" t="s">
        <v>80</v>
      </c>
      <c r="F4" s="8"/>
      <c r="G4" s="8"/>
      <c r="H4" s="9">
        <v>43640</v>
      </c>
      <c r="I4" s="9"/>
      <c r="J4" s="25"/>
      <c r="K4" s="26"/>
      <c r="L4" s="33"/>
    </row>
    <row r="5" spans="1:12" ht="14.25">
      <c r="A5" s="10"/>
      <c r="B5" s="10"/>
      <c r="C5" s="11"/>
      <c r="D5" s="11"/>
      <c r="E5" s="10"/>
      <c r="F5" s="12"/>
      <c r="G5" s="12"/>
      <c r="H5" s="13"/>
      <c r="I5" s="13"/>
      <c r="J5" s="10"/>
      <c r="K5" s="27"/>
      <c r="L5" s="11"/>
    </row>
    <row r="6" spans="1:12" ht="57">
      <c r="A6" s="14" t="s">
        <v>20</v>
      </c>
      <c r="B6" s="14" t="s">
        <v>21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5" t="s">
        <v>86</v>
      </c>
      <c r="I6" s="15" t="s">
        <v>87</v>
      </c>
      <c r="J6" s="14" t="s">
        <v>88</v>
      </c>
      <c r="K6" s="14" t="s">
        <v>89</v>
      </c>
      <c r="L6" s="34" t="s">
        <v>90</v>
      </c>
    </row>
    <row r="7" spans="1:12" ht="19.5" customHeight="1">
      <c r="A7" s="16">
        <v>1</v>
      </c>
      <c r="B7" s="17" t="s">
        <v>34</v>
      </c>
      <c r="C7" s="22">
        <v>477.2498004996183</v>
      </c>
      <c r="D7" s="19">
        <v>214.1258266915381</v>
      </c>
      <c r="E7" s="20">
        <v>7.39</v>
      </c>
      <c r="F7" s="20"/>
      <c r="G7" s="20"/>
      <c r="H7" s="20">
        <v>75</v>
      </c>
      <c r="I7" s="20"/>
      <c r="J7" s="29">
        <f aca="true" t="shared" si="0" ref="J7:J29">SUM(C7:I7)</f>
        <v>773.7656271911563</v>
      </c>
      <c r="K7" s="21"/>
      <c r="L7" s="35"/>
    </row>
    <row r="8" spans="1:12" ht="19.5" customHeight="1">
      <c r="A8" s="21">
        <v>2</v>
      </c>
      <c r="B8" s="17" t="s">
        <v>35</v>
      </c>
      <c r="C8" s="22">
        <v>1042.7218502070177</v>
      </c>
      <c r="D8" s="19">
        <v>184.87366457520775</v>
      </c>
      <c r="E8" s="20"/>
      <c r="F8" s="20">
        <v>10</v>
      </c>
      <c r="G8" s="20">
        <v>10</v>
      </c>
      <c r="H8" s="20">
        <v>250</v>
      </c>
      <c r="I8" s="20">
        <v>90</v>
      </c>
      <c r="J8" s="29">
        <f t="shared" si="0"/>
        <v>1587.5955147822256</v>
      </c>
      <c r="K8" s="21"/>
      <c r="L8" s="35"/>
    </row>
    <row r="9" spans="1:12" ht="19.5" customHeight="1">
      <c r="A9" s="16">
        <v>3</v>
      </c>
      <c r="B9" s="17" t="s">
        <v>36</v>
      </c>
      <c r="C9" s="22">
        <v>689.9221948511553</v>
      </c>
      <c r="D9" s="19">
        <v>166.9323384771918</v>
      </c>
      <c r="E9" s="20">
        <v>3.21</v>
      </c>
      <c r="F9" s="20">
        <v>10</v>
      </c>
      <c r="G9" s="20">
        <v>100</v>
      </c>
      <c r="H9" s="20">
        <v>25</v>
      </c>
      <c r="I9" s="20"/>
      <c r="J9" s="29">
        <f t="shared" si="0"/>
        <v>995.0645333283471</v>
      </c>
      <c r="K9" s="21"/>
      <c r="L9" s="35"/>
    </row>
    <row r="10" spans="1:12" ht="19.5" customHeight="1">
      <c r="A10" s="21">
        <v>4</v>
      </c>
      <c r="B10" s="17" t="s">
        <v>37</v>
      </c>
      <c r="C10" s="22">
        <v>586.5843221613119</v>
      </c>
      <c r="D10" s="19">
        <v>118.56876377819232</v>
      </c>
      <c r="E10" s="20">
        <v>6.04</v>
      </c>
      <c r="F10" s="20"/>
      <c r="G10" s="20"/>
      <c r="H10" s="20">
        <v>25</v>
      </c>
      <c r="I10" s="20"/>
      <c r="J10" s="29">
        <f t="shared" si="0"/>
        <v>736.1930859395042</v>
      </c>
      <c r="K10" s="21"/>
      <c r="L10" s="35"/>
    </row>
    <row r="11" spans="1:12" ht="21.75" customHeight="1">
      <c r="A11" s="16">
        <v>5</v>
      </c>
      <c r="B11" s="17" t="s">
        <v>38</v>
      </c>
      <c r="C11" s="22">
        <v>894.9234381144032</v>
      </c>
      <c r="D11" s="19">
        <v>180.58334746481265</v>
      </c>
      <c r="E11" s="20">
        <v>8.88</v>
      </c>
      <c r="F11" s="20"/>
      <c r="G11" s="20"/>
      <c r="H11" s="23">
        <v>75</v>
      </c>
      <c r="I11" s="23"/>
      <c r="J11" s="29">
        <f t="shared" si="0"/>
        <v>1159.386785579216</v>
      </c>
      <c r="K11" s="21"/>
      <c r="L11" s="36"/>
    </row>
    <row r="12" spans="1:12" ht="19.5" customHeight="1">
      <c r="A12" s="21">
        <v>6</v>
      </c>
      <c r="B12" s="17" t="s">
        <v>39</v>
      </c>
      <c r="C12" s="22">
        <v>420.8128050331922</v>
      </c>
      <c r="D12" s="19">
        <v>20.28149906732237</v>
      </c>
      <c r="E12" s="20">
        <v>8.35</v>
      </c>
      <c r="F12" s="20"/>
      <c r="G12" s="20"/>
      <c r="H12" s="20">
        <v>20</v>
      </c>
      <c r="I12" s="20"/>
      <c r="J12" s="29">
        <f t="shared" si="0"/>
        <v>469.4443041005146</v>
      </c>
      <c r="K12" s="21"/>
      <c r="L12" s="35"/>
    </row>
    <row r="13" spans="1:12" ht="19.5" customHeight="1">
      <c r="A13" s="16">
        <v>7</v>
      </c>
      <c r="B13" s="17" t="s">
        <v>40</v>
      </c>
      <c r="C13" s="22">
        <v>2682.876144958712</v>
      </c>
      <c r="D13" s="19">
        <v>0</v>
      </c>
      <c r="E13" s="20">
        <v>7.78</v>
      </c>
      <c r="F13" s="20">
        <v>80</v>
      </c>
      <c r="G13" s="20"/>
      <c r="H13" s="20"/>
      <c r="I13" s="20"/>
      <c r="J13" s="29">
        <f t="shared" si="0"/>
        <v>2770.656144958712</v>
      </c>
      <c r="K13" s="21"/>
      <c r="L13" s="35"/>
    </row>
    <row r="14" spans="1:12" ht="19.5" customHeight="1">
      <c r="A14" s="21">
        <v>8</v>
      </c>
      <c r="B14" s="17" t="s">
        <v>41</v>
      </c>
      <c r="C14" s="22">
        <v>649.4535424328636</v>
      </c>
      <c r="D14" s="19">
        <v>176.68305918263525</v>
      </c>
      <c r="E14" s="20">
        <v>13.82</v>
      </c>
      <c r="F14" s="20">
        <v>90</v>
      </c>
      <c r="G14" s="20">
        <v>100</v>
      </c>
      <c r="H14" s="23">
        <v>75</v>
      </c>
      <c r="I14" s="23">
        <v>120</v>
      </c>
      <c r="J14" s="29">
        <f t="shared" si="0"/>
        <v>1224.956601615499</v>
      </c>
      <c r="K14" s="21"/>
      <c r="L14" s="35"/>
    </row>
    <row r="15" spans="1:12" ht="19.5" customHeight="1">
      <c r="A15" s="16">
        <v>9</v>
      </c>
      <c r="B15" s="17" t="s">
        <v>42</v>
      </c>
      <c r="C15" s="22">
        <v>654.1218513635415</v>
      </c>
      <c r="D15" s="19">
        <v>204.76513481431238</v>
      </c>
      <c r="E15" s="20">
        <v>5.78</v>
      </c>
      <c r="F15" s="20"/>
      <c r="G15" s="20"/>
      <c r="H15" s="20">
        <v>75</v>
      </c>
      <c r="I15" s="20"/>
      <c r="J15" s="29">
        <f t="shared" si="0"/>
        <v>939.6669861778539</v>
      </c>
      <c r="K15" s="21"/>
      <c r="L15" s="35"/>
    </row>
    <row r="16" spans="1:12" ht="19.5" customHeight="1">
      <c r="A16" s="21">
        <v>10</v>
      </c>
      <c r="B16" s="17" t="s">
        <v>43</v>
      </c>
      <c r="C16" s="22">
        <v>596.0286413156616</v>
      </c>
      <c r="D16" s="19">
        <v>220.3662879430219</v>
      </c>
      <c r="E16" s="20">
        <v>6</v>
      </c>
      <c r="F16" s="20"/>
      <c r="G16" s="20">
        <v>110</v>
      </c>
      <c r="H16" s="23">
        <v>115</v>
      </c>
      <c r="I16" s="32">
        <v>350</v>
      </c>
      <c r="J16" s="29">
        <f t="shared" si="0"/>
        <v>1397.3949292586835</v>
      </c>
      <c r="K16" s="21"/>
      <c r="L16" s="35"/>
    </row>
    <row r="17" spans="1:12" ht="19.5" customHeight="1">
      <c r="A17" s="16">
        <v>11</v>
      </c>
      <c r="B17" s="17" t="s">
        <v>44</v>
      </c>
      <c r="C17" s="22">
        <v>274.33131230772784</v>
      </c>
      <c r="D17" s="19">
        <v>17.161268441580464</v>
      </c>
      <c r="E17" s="20">
        <v>5.14</v>
      </c>
      <c r="F17" s="20">
        <v>30</v>
      </c>
      <c r="G17" s="20"/>
      <c r="H17" s="20">
        <v>70</v>
      </c>
      <c r="I17" s="20"/>
      <c r="J17" s="29">
        <f t="shared" si="0"/>
        <v>396.6325807493083</v>
      </c>
      <c r="K17" s="21"/>
      <c r="L17" s="35"/>
    </row>
    <row r="18" spans="1:12" ht="19.5" customHeight="1">
      <c r="A18" s="21">
        <v>12</v>
      </c>
      <c r="B18" s="17" t="s">
        <v>45</v>
      </c>
      <c r="C18" s="22">
        <v>532.112405454167</v>
      </c>
      <c r="D18" s="19">
        <v>167.71239613362727</v>
      </c>
      <c r="E18" s="20">
        <v>5.38</v>
      </c>
      <c r="F18" s="20">
        <v>80</v>
      </c>
      <c r="G18" s="20">
        <v>100</v>
      </c>
      <c r="H18" s="20">
        <v>130</v>
      </c>
      <c r="I18" s="20">
        <v>48</v>
      </c>
      <c r="J18" s="29">
        <f t="shared" si="0"/>
        <v>1063.2048015877942</v>
      </c>
      <c r="K18" s="21"/>
      <c r="L18" s="35"/>
    </row>
    <row r="19" spans="1:12" ht="19.5" customHeight="1">
      <c r="A19" s="16">
        <v>13</v>
      </c>
      <c r="B19" s="17" t="s">
        <v>46</v>
      </c>
      <c r="C19" s="22">
        <v>844.629753313441</v>
      </c>
      <c r="D19" s="19">
        <v>0</v>
      </c>
      <c r="E19" s="20"/>
      <c r="F19" s="20"/>
      <c r="G19" s="20"/>
      <c r="H19" s="20"/>
      <c r="I19" s="20"/>
      <c r="J19" s="29">
        <f t="shared" si="0"/>
        <v>844.629753313441</v>
      </c>
      <c r="K19" s="21"/>
      <c r="L19" s="35"/>
    </row>
    <row r="20" spans="1:12" ht="19.5" customHeight="1">
      <c r="A20" s="21">
        <v>14</v>
      </c>
      <c r="B20" s="17" t="s">
        <v>47</v>
      </c>
      <c r="C20" s="22">
        <v>366.48220109638464</v>
      </c>
      <c r="D20" s="19">
        <v>192.28421231134476</v>
      </c>
      <c r="E20" s="20">
        <v>5.46</v>
      </c>
      <c r="F20" s="20">
        <v>50</v>
      </c>
      <c r="G20" s="20">
        <v>2.5</v>
      </c>
      <c r="H20" s="20">
        <v>35</v>
      </c>
      <c r="I20" s="20"/>
      <c r="J20" s="29">
        <f t="shared" si="0"/>
        <v>651.7264134077294</v>
      </c>
      <c r="K20" s="21"/>
      <c r="L20" s="35"/>
    </row>
    <row r="21" spans="1:12" ht="19.5" customHeight="1">
      <c r="A21" s="16">
        <v>15</v>
      </c>
      <c r="B21" s="17" t="s">
        <v>48</v>
      </c>
      <c r="C21" s="22">
        <v>336.6402690074711</v>
      </c>
      <c r="D21" s="19">
        <v>205.9352212989656</v>
      </c>
      <c r="E21" s="20">
        <v>3.86</v>
      </c>
      <c r="F21" s="20"/>
      <c r="G21" s="20"/>
      <c r="H21" s="20">
        <v>25</v>
      </c>
      <c r="I21" s="20"/>
      <c r="J21" s="29">
        <f t="shared" si="0"/>
        <v>571.4354903064367</v>
      </c>
      <c r="K21" s="21"/>
      <c r="L21" s="35"/>
    </row>
    <row r="22" spans="1:12" ht="19.5" customHeight="1">
      <c r="A22" s="21">
        <v>16</v>
      </c>
      <c r="B22" s="17" t="s">
        <v>49</v>
      </c>
      <c r="C22" s="22">
        <v>267.9040750121435</v>
      </c>
      <c r="D22" s="19">
        <v>153.281329489571</v>
      </c>
      <c r="E22" s="20">
        <v>5.14</v>
      </c>
      <c r="F22" s="20"/>
      <c r="G22" s="20"/>
      <c r="H22" s="23">
        <v>15</v>
      </c>
      <c r="I22" s="23"/>
      <c r="J22" s="29">
        <f t="shared" si="0"/>
        <v>441.3254045017145</v>
      </c>
      <c r="K22" s="21"/>
      <c r="L22" s="35"/>
    </row>
    <row r="23" spans="1:12" ht="19.5" customHeight="1">
      <c r="A23" s="16">
        <v>17</v>
      </c>
      <c r="B23" s="17" t="s">
        <v>50</v>
      </c>
      <c r="C23" s="22">
        <v>1094.07671801633</v>
      </c>
      <c r="D23" s="19">
        <v>0</v>
      </c>
      <c r="E23" s="20">
        <v>7.52</v>
      </c>
      <c r="F23" s="20"/>
      <c r="G23" s="20"/>
      <c r="H23" s="23"/>
      <c r="I23" s="23"/>
      <c r="J23" s="29">
        <f t="shared" si="0"/>
        <v>1101.59671801633</v>
      </c>
      <c r="K23" s="21"/>
      <c r="L23" s="35"/>
    </row>
    <row r="24" spans="1:12" ht="19.5" customHeight="1">
      <c r="A24" s="21">
        <v>18</v>
      </c>
      <c r="B24" s="17" t="s">
        <v>51</v>
      </c>
      <c r="C24" s="22">
        <v>270.4726424259246</v>
      </c>
      <c r="D24" s="19">
        <v>17.161268441580464</v>
      </c>
      <c r="E24" s="20">
        <v>5.36</v>
      </c>
      <c r="F24" s="20">
        <v>10</v>
      </c>
      <c r="G24" s="20">
        <v>2.5</v>
      </c>
      <c r="H24" s="20">
        <v>20</v>
      </c>
      <c r="I24" s="20">
        <v>6</v>
      </c>
      <c r="J24" s="29">
        <f t="shared" si="0"/>
        <v>331.4939108675051</v>
      </c>
      <c r="K24" s="21"/>
      <c r="L24" s="35"/>
    </row>
    <row r="25" spans="1:12" ht="19.5" customHeight="1">
      <c r="A25" s="16">
        <v>19</v>
      </c>
      <c r="B25" s="17" t="s">
        <v>52</v>
      </c>
      <c r="C25" s="22">
        <v>197.42225267735293</v>
      </c>
      <c r="D25" s="19">
        <v>21.061556723757846</v>
      </c>
      <c r="E25" s="20">
        <v>24.9</v>
      </c>
      <c r="F25" s="20"/>
      <c r="G25" s="20"/>
      <c r="H25" s="23">
        <v>20</v>
      </c>
      <c r="I25" s="23"/>
      <c r="J25" s="29">
        <f t="shared" si="0"/>
        <v>263.38380940111074</v>
      </c>
      <c r="K25" s="21"/>
      <c r="L25" s="35"/>
    </row>
    <row r="26" spans="1:12" ht="19.5" customHeight="1">
      <c r="A26" s="21">
        <v>20</v>
      </c>
      <c r="B26" s="17" t="s">
        <v>53</v>
      </c>
      <c r="C26" s="22">
        <v>256.20836513774196</v>
      </c>
      <c r="D26" s="19">
        <v>38.22282516533831</v>
      </c>
      <c r="E26" s="20">
        <v>6.41</v>
      </c>
      <c r="F26" s="20">
        <v>10</v>
      </c>
      <c r="G26" s="20"/>
      <c r="H26" s="20"/>
      <c r="I26" s="20">
        <v>6</v>
      </c>
      <c r="J26" s="29">
        <f t="shared" si="0"/>
        <v>316.8411903030803</v>
      </c>
      <c r="K26" s="21"/>
      <c r="L26" s="35"/>
    </row>
    <row r="27" spans="1:12" ht="19.5" customHeight="1">
      <c r="A27" s="16">
        <v>21</v>
      </c>
      <c r="B27" s="17" t="s">
        <v>54</v>
      </c>
      <c r="C27" s="22">
        <v>619.7978107001595</v>
      </c>
      <c r="D27" s="19">
        <v>0</v>
      </c>
      <c r="E27" s="20">
        <v>5.02</v>
      </c>
      <c r="F27" s="20"/>
      <c r="G27" s="20"/>
      <c r="H27" s="20"/>
      <c r="I27" s="20"/>
      <c r="J27" s="29">
        <f t="shared" si="0"/>
        <v>624.8178107001595</v>
      </c>
      <c r="K27" s="21"/>
      <c r="L27" s="35"/>
    </row>
    <row r="28" spans="1:12" ht="19.5" customHeight="1">
      <c r="A28" s="16">
        <v>22</v>
      </c>
      <c r="B28" s="17" t="s">
        <v>55</v>
      </c>
      <c r="C28" s="24">
        <v>881.5007488492586</v>
      </c>
      <c r="D28" s="19">
        <v>0</v>
      </c>
      <c r="E28" s="20">
        <v>8.17</v>
      </c>
      <c r="F28" s="20"/>
      <c r="G28" s="20"/>
      <c r="H28" s="23"/>
      <c r="I28" s="23"/>
      <c r="J28" s="29">
        <f t="shared" si="0"/>
        <v>889.6707488492585</v>
      </c>
      <c r="K28" s="21"/>
      <c r="L28" s="35"/>
    </row>
    <row r="29" spans="1:12" ht="19.5" customHeight="1">
      <c r="A29" s="21">
        <v>23</v>
      </c>
      <c r="B29" s="17" t="s">
        <v>56</v>
      </c>
      <c r="C29" s="24">
        <v>460.1310052506186</v>
      </c>
      <c r="D29" s="19">
        <v>0</v>
      </c>
      <c r="E29" s="20">
        <v>5.79</v>
      </c>
      <c r="F29" s="20"/>
      <c r="G29" s="20"/>
      <c r="H29" s="23"/>
      <c r="I29" s="23"/>
      <c r="J29" s="29">
        <f t="shared" si="0"/>
        <v>465.92100525061863</v>
      </c>
      <c r="K29" s="21"/>
      <c r="L29" s="35"/>
    </row>
    <row r="32" ht="14.25">
      <c r="B32" t="s">
        <v>91</v>
      </c>
    </row>
    <row r="35" ht="14.25">
      <c r="B35" t="s">
        <v>92</v>
      </c>
    </row>
  </sheetData>
  <sheetProtection/>
  <mergeCells count="5">
    <mergeCell ref="A1:L1"/>
    <mergeCell ref="A2:L2"/>
    <mergeCell ref="A4:D4"/>
    <mergeCell ref="E4:G4"/>
    <mergeCell ref="H4:J4"/>
  </mergeCells>
  <printOptions/>
  <pageMargins left="0.75" right="0.75" top="0.67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5.25390625" style="0" customWidth="1"/>
    <col min="2" max="2" width="9.125" style="0" customWidth="1"/>
    <col min="3" max="3" width="12.875" style="0" customWidth="1"/>
    <col min="4" max="4" width="12.125" style="0" customWidth="1"/>
    <col min="5" max="5" width="9.50390625" style="1" customWidth="1"/>
    <col min="6" max="6" width="7.75390625" style="1" customWidth="1"/>
    <col min="7" max="7" width="9.00390625" style="1" customWidth="1"/>
    <col min="8" max="8" width="9.375" style="2" customWidth="1"/>
    <col min="9" max="9" width="10.25390625" style="2" customWidth="1"/>
    <col min="10" max="10" width="11.625" style="1" customWidth="1"/>
    <col min="11" max="11" width="5.75390625" style="0" customWidth="1"/>
    <col min="12" max="12" width="23.875" style="0" customWidth="1"/>
  </cols>
  <sheetData>
    <row r="1" spans="1:11" ht="21" customHeight="1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ht="14.25">
      <c r="A3" s="5"/>
      <c r="B3" s="5"/>
      <c r="C3" s="5"/>
      <c r="D3" s="5"/>
      <c r="E3" s="5"/>
      <c r="F3" s="5"/>
      <c r="G3" s="5"/>
      <c r="H3" s="6"/>
      <c r="I3" s="6"/>
      <c r="J3" s="5"/>
    </row>
    <row r="4" spans="1:11" ht="14.25">
      <c r="A4" s="7" t="s">
        <v>79</v>
      </c>
      <c r="B4" s="7"/>
      <c r="C4" s="7"/>
      <c r="D4" s="7"/>
      <c r="E4" s="8" t="s">
        <v>80</v>
      </c>
      <c r="F4" s="8"/>
      <c r="G4" s="8"/>
      <c r="H4" s="9">
        <v>43640</v>
      </c>
      <c r="I4" s="9"/>
      <c r="J4" s="25"/>
      <c r="K4" s="26"/>
    </row>
    <row r="5" spans="1:11" ht="14.25">
      <c r="A5" s="10"/>
      <c r="B5" s="10"/>
      <c r="C5" s="11"/>
      <c r="D5" s="11"/>
      <c r="E5" s="10"/>
      <c r="F5" s="12"/>
      <c r="G5" s="12"/>
      <c r="H5" s="13"/>
      <c r="I5" s="13"/>
      <c r="J5" s="10"/>
      <c r="K5" s="27"/>
    </row>
    <row r="6" spans="1:12" ht="57">
      <c r="A6" s="14" t="s">
        <v>20</v>
      </c>
      <c r="B6" s="14" t="s">
        <v>21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85</v>
      </c>
      <c r="H6" s="15" t="s">
        <v>86</v>
      </c>
      <c r="I6" s="15" t="s">
        <v>87</v>
      </c>
      <c r="J6" s="14" t="s">
        <v>88</v>
      </c>
      <c r="K6" s="14" t="s">
        <v>89</v>
      </c>
      <c r="L6" s="28" t="s">
        <v>93</v>
      </c>
    </row>
    <row r="7" spans="1:12" ht="19.5" customHeight="1">
      <c r="A7" s="16">
        <v>1</v>
      </c>
      <c r="B7" s="17" t="s">
        <v>40</v>
      </c>
      <c r="C7" s="18">
        <v>2682.876144958712</v>
      </c>
      <c r="D7" s="19">
        <v>0</v>
      </c>
      <c r="E7" s="20">
        <v>7.78</v>
      </c>
      <c r="F7" s="20">
        <v>80</v>
      </c>
      <c r="G7" s="20"/>
      <c r="H7" s="20"/>
      <c r="I7" s="20"/>
      <c r="J7" s="29">
        <f aca="true" t="shared" si="0" ref="J7:J29">SUM(C7:I7)</f>
        <v>2770.656144958712</v>
      </c>
      <c r="K7" s="30" t="s">
        <v>94</v>
      </c>
      <c r="L7" s="31"/>
    </row>
    <row r="8" spans="1:12" ht="19.5" customHeight="1">
      <c r="A8" s="21">
        <v>2</v>
      </c>
      <c r="B8" s="17" t="s">
        <v>35</v>
      </c>
      <c r="C8" s="22">
        <v>1042.7218502070177</v>
      </c>
      <c r="D8" s="19">
        <v>184.87366457520775</v>
      </c>
      <c r="E8" s="20"/>
      <c r="F8" s="20">
        <v>10</v>
      </c>
      <c r="G8" s="20">
        <v>10</v>
      </c>
      <c r="H8" s="20">
        <v>250</v>
      </c>
      <c r="I8" s="20">
        <v>90</v>
      </c>
      <c r="J8" s="29">
        <f t="shared" si="0"/>
        <v>1587.5955147822256</v>
      </c>
      <c r="K8" s="30" t="s">
        <v>94</v>
      </c>
      <c r="L8" s="31"/>
    </row>
    <row r="9" spans="1:12" ht="19.5" customHeight="1">
      <c r="A9" s="16">
        <v>3</v>
      </c>
      <c r="B9" s="17" t="s">
        <v>43</v>
      </c>
      <c r="C9" s="18">
        <v>596.0286413156616</v>
      </c>
      <c r="D9" s="19">
        <v>220.3662879430219</v>
      </c>
      <c r="E9" s="20">
        <v>6</v>
      </c>
      <c r="F9" s="20"/>
      <c r="G9" s="20">
        <v>110</v>
      </c>
      <c r="H9" s="23">
        <v>115</v>
      </c>
      <c r="I9" s="32">
        <v>350</v>
      </c>
      <c r="J9" s="29">
        <f t="shared" si="0"/>
        <v>1397.3949292586835</v>
      </c>
      <c r="K9" s="30" t="s">
        <v>94</v>
      </c>
      <c r="L9" s="31"/>
    </row>
    <row r="10" spans="1:12" ht="19.5" customHeight="1">
      <c r="A10" s="21">
        <v>4</v>
      </c>
      <c r="B10" s="17" t="s">
        <v>41</v>
      </c>
      <c r="C10" s="18">
        <v>649.4535424328636</v>
      </c>
      <c r="D10" s="19">
        <v>176.68305918263525</v>
      </c>
      <c r="E10" s="20">
        <v>13.82</v>
      </c>
      <c r="F10" s="20">
        <v>90</v>
      </c>
      <c r="G10" s="20">
        <v>100</v>
      </c>
      <c r="H10" s="23">
        <v>75</v>
      </c>
      <c r="I10" s="23">
        <v>120</v>
      </c>
      <c r="J10" s="29">
        <f t="shared" si="0"/>
        <v>1224.956601615499</v>
      </c>
      <c r="K10" s="30" t="s">
        <v>94</v>
      </c>
      <c r="L10" s="31"/>
    </row>
    <row r="11" spans="1:12" ht="21.75" customHeight="1">
      <c r="A11" s="16">
        <v>5</v>
      </c>
      <c r="B11" s="17" t="s">
        <v>38</v>
      </c>
      <c r="C11" s="22">
        <v>894.9234381144032</v>
      </c>
      <c r="D11" s="19">
        <v>180.58334746481265</v>
      </c>
      <c r="E11" s="20">
        <v>8.88</v>
      </c>
      <c r="F11" s="20"/>
      <c r="G11" s="20"/>
      <c r="H11" s="23">
        <v>75</v>
      </c>
      <c r="I11" s="23"/>
      <c r="J11" s="29">
        <f t="shared" si="0"/>
        <v>1159.386785579216</v>
      </c>
      <c r="K11" s="30" t="s">
        <v>95</v>
      </c>
      <c r="L11" s="31"/>
    </row>
    <row r="12" spans="1:12" ht="19.5" customHeight="1">
      <c r="A12" s="21">
        <v>6</v>
      </c>
      <c r="B12" s="17" t="s">
        <v>50</v>
      </c>
      <c r="C12" s="18">
        <v>1094.07671801633</v>
      </c>
      <c r="D12" s="19">
        <v>0</v>
      </c>
      <c r="E12" s="20">
        <v>7.52</v>
      </c>
      <c r="F12" s="20"/>
      <c r="G12" s="20"/>
      <c r="H12" s="23"/>
      <c r="I12" s="23"/>
      <c r="J12" s="29">
        <f t="shared" si="0"/>
        <v>1101.59671801633</v>
      </c>
      <c r="K12" s="30" t="s">
        <v>96</v>
      </c>
      <c r="L12" s="31" t="s">
        <v>97</v>
      </c>
    </row>
    <row r="13" spans="1:12" ht="19.5" customHeight="1">
      <c r="A13" s="16">
        <v>7</v>
      </c>
      <c r="B13" s="17" t="s">
        <v>45</v>
      </c>
      <c r="C13" s="18">
        <v>532.112405454167</v>
      </c>
      <c r="D13" s="19">
        <v>167.71239613362727</v>
      </c>
      <c r="E13" s="20">
        <v>5.38</v>
      </c>
      <c r="F13" s="20">
        <v>80</v>
      </c>
      <c r="G13" s="20">
        <v>100</v>
      </c>
      <c r="H13" s="20">
        <v>130</v>
      </c>
      <c r="I13" s="20">
        <v>48</v>
      </c>
      <c r="J13" s="29">
        <f t="shared" si="0"/>
        <v>1063.2048015877942</v>
      </c>
      <c r="K13" s="30" t="s">
        <v>95</v>
      </c>
      <c r="L13" s="31"/>
    </row>
    <row r="14" spans="1:12" ht="19.5" customHeight="1">
      <c r="A14" s="21">
        <v>8</v>
      </c>
      <c r="B14" s="17" t="s">
        <v>36</v>
      </c>
      <c r="C14" s="18">
        <v>689.9221948511553</v>
      </c>
      <c r="D14" s="19">
        <v>166.9323384771918</v>
      </c>
      <c r="E14" s="20">
        <v>3.21</v>
      </c>
      <c r="F14" s="20">
        <v>10</v>
      </c>
      <c r="G14" s="20">
        <v>100</v>
      </c>
      <c r="H14" s="20">
        <v>25</v>
      </c>
      <c r="I14" s="20"/>
      <c r="J14" s="29">
        <f t="shared" si="0"/>
        <v>995.0645333283471</v>
      </c>
      <c r="K14" s="30" t="s">
        <v>95</v>
      </c>
      <c r="L14" s="31"/>
    </row>
    <row r="15" spans="1:12" ht="19.5" customHeight="1">
      <c r="A15" s="16">
        <v>9</v>
      </c>
      <c r="B15" s="17" t="s">
        <v>42</v>
      </c>
      <c r="C15" s="22">
        <v>654.1218513635415</v>
      </c>
      <c r="D15" s="19">
        <v>204.76513481431238</v>
      </c>
      <c r="E15" s="20">
        <v>5.78</v>
      </c>
      <c r="F15" s="20"/>
      <c r="G15" s="20"/>
      <c r="H15" s="20">
        <v>75</v>
      </c>
      <c r="I15" s="20"/>
      <c r="J15" s="29">
        <f t="shared" si="0"/>
        <v>939.6669861778539</v>
      </c>
      <c r="K15" s="30" t="s">
        <v>95</v>
      </c>
      <c r="L15" s="31"/>
    </row>
    <row r="16" spans="1:12" ht="19.5" customHeight="1">
      <c r="A16" s="21">
        <v>10</v>
      </c>
      <c r="B16" s="17" t="s">
        <v>55</v>
      </c>
      <c r="C16" s="18">
        <v>881.5007488492586</v>
      </c>
      <c r="D16" s="19">
        <v>0</v>
      </c>
      <c r="E16" s="20">
        <v>8.17</v>
      </c>
      <c r="F16" s="20"/>
      <c r="G16" s="20"/>
      <c r="H16" s="23"/>
      <c r="I16" s="23"/>
      <c r="J16" s="29">
        <f t="shared" si="0"/>
        <v>889.6707488492585</v>
      </c>
      <c r="K16" s="30" t="s">
        <v>96</v>
      </c>
      <c r="L16" s="31" t="s">
        <v>97</v>
      </c>
    </row>
    <row r="17" spans="1:12" ht="19.5" customHeight="1">
      <c r="A17" s="16">
        <v>11</v>
      </c>
      <c r="B17" s="17" t="s">
        <v>46</v>
      </c>
      <c r="C17" s="18">
        <v>844.629753313441</v>
      </c>
      <c r="D17" s="19">
        <v>0</v>
      </c>
      <c r="E17" s="20"/>
      <c r="F17" s="20"/>
      <c r="G17" s="20"/>
      <c r="H17" s="20"/>
      <c r="I17" s="20"/>
      <c r="J17" s="29">
        <f t="shared" si="0"/>
        <v>844.629753313441</v>
      </c>
      <c r="K17" s="30" t="s">
        <v>95</v>
      </c>
      <c r="L17" s="31"/>
    </row>
    <row r="18" spans="1:12" ht="19.5" customHeight="1">
      <c r="A18" s="21">
        <v>12</v>
      </c>
      <c r="B18" s="17" t="s">
        <v>34</v>
      </c>
      <c r="C18" s="18">
        <v>477.2498004996183</v>
      </c>
      <c r="D18" s="19">
        <v>214.1258266915381</v>
      </c>
      <c r="E18" s="20">
        <v>7.39</v>
      </c>
      <c r="F18" s="20"/>
      <c r="G18" s="20"/>
      <c r="H18" s="20">
        <v>75</v>
      </c>
      <c r="I18" s="20"/>
      <c r="J18" s="29">
        <f t="shared" si="0"/>
        <v>773.7656271911563</v>
      </c>
      <c r="K18" s="30" t="s">
        <v>95</v>
      </c>
      <c r="L18" s="31"/>
    </row>
    <row r="19" spans="1:12" ht="19.5" customHeight="1">
      <c r="A19" s="16">
        <v>13</v>
      </c>
      <c r="B19" s="17" t="s">
        <v>37</v>
      </c>
      <c r="C19" s="18">
        <v>586.5843221613119</v>
      </c>
      <c r="D19" s="19">
        <v>118.56876377819232</v>
      </c>
      <c r="E19" s="20">
        <v>6.04</v>
      </c>
      <c r="F19" s="20"/>
      <c r="G19" s="20"/>
      <c r="H19" s="20">
        <v>25</v>
      </c>
      <c r="I19" s="20"/>
      <c r="J19" s="29">
        <f t="shared" si="0"/>
        <v>736.1930859395042</v>
      </c>
      <c r="K19" s="30" t="s">
        <v>95</v>
      </c>
      <c r="L19" s="31"/>
    </row>
    <row r="20" spans="1:12" ht="19.5" customHeight="1">
      <c r="A20" s="21">
        <v>14</v>
      </c>
      <c r="B20" s="17" t="s">
        <v>47</v>
      </c>
      <c r="C20" s="22">
        <v>366.48220109638464</v>
      </c>
      <c r="D20" s="19">
        <v>192.28421231134476</v>
      </c>
      <c r="E20" s="20">
        <v>5.46</v>
      </c>
      <c r="F20" s="20">
        <v>50</v>
      </c>
      <c r="G20" s="20">
        <v>2.5</v>
      </c>
      <c r="H20" s="20">
        <v>35</v>
      </c>
      <c r="I20" s="20"/>
      <c r="J20" s="29">
        <f t="shared" si="0"/>
        <v>651.7264134077294</v>
      </c>
      <c r="K20" s="30" t="s">
        <v>95</v>
      </c>
      <c r="L20" s="31"/>
    </row>
    <row r="21" spans="1:12" ht="19.5" customHeight="1">
      <c r="A21" s="16">
        <v>15</v>
      </c>
      <c r="B21" s="17" t="s">
        <v>54</v>
      </c>
      <c r="C21" s="18">
        <v>619.7978107001595</v>
      </c>
      <c r="D21" s="19">
        <v>0</v>
      </c>
      <c r="E21" s="20">
        <v>5.02</v>
      </c>
      <c r="F21" s="20"/>
      <c r="G21" s="20"/>
      <c r="H21" s="20"/>
      <c r="I21" s="20"/>
      <c r="J21" s="29">
        <f t="shared" si="0"/>
        <v>624.8178107001595</v>
      </c>
      <c r="K21" s="30" t="s">
        <v>96</v>
      </c>
      <c r="L21" s="31" t="s">
        <v>97</v>
      </c>
    </row>
    <row r="22" spans="1:12" ht="19.5" customHeight="1">
      <c r="A22" s="21">
        <v>16</v>
      </c>
      <c r="B22" s="17" t="s">
        <v>48</v>
      </c>
      <c r="C22" s="18">
        <v>336.6402690074711</v>
      </c>
      <c r="D22" s="19">
        <v>205.9352212989656</v>
      </c>
      <c r="E22" s="20">
        <v>3.86</v>
      </c>
      <c r="F22" s="20"/>
      <c r="G22" s="20"/>
      <c r="H22" s="20">
        <v>25</v>
      </c>
      <c r="I22" s="20"/>
      <c r="J22" s="29">
        <f t="shared" si="0"/>
        <v>571.4354903064367</v>
      </c>
      <c r="K22" s="30" t="s">
        <v>95</v>
      </c>
      <c r="L22" s="31"/>
    </row>
    <row r="23" spans="1:12" ht="19.5" customHeight="1">
      <c r="A23" s="16">
        <v>17</v>
      </c>
      <c r="B23" s="17" t="s">
        <v>39</v>
      </c>
      <c r="C23" s="18">
        <v>420.8128050331922</v>
      </c>
      <c r="D23" s="19">
        <v>20.28149906732237</v>
      </c>
      <c r="E23" s="20">
        <v>8.35</v>
      </c>
      <c r="F23" s="20"/>
      <c r="G23" s="20"/>
      <c r="H23" s="20">
        <v>20</v>
      </c>
      <c r="I23" s="20"/>
      <c r="J23" s="29">
        <f t="shared" si="0"/>
        <v>469.4443041005146</v>
      </c>
      <c r="K23" s="30" t="s">
        <v>95</v>
      </c>
      <c r="L23" s="31"/>
    </row>
    <row r="24" spans="1:12" ht="19.5" customHeight="1">
      <c r="A24" s="21">
        <v>18</v>
      </c>
      <c r="B24" s="17" t="s">
        <v>56</v>
      </c>
      <c r="C24" s="18">
        <v>460.1310052506186</v>
      </c>
      <c r="D24" s="19">
        <v>0</v>
      </c>
      <c r="E24" s="20">
        <v>5.79</v>
      </c>
      <c r="F24" s="20"/>
      <c r="G24" s="20"/>
      <c r="H24" s="23"/>
      <c r="I24" s="23"/>
      <c r="J24" s="29">
        <f t="shared" si="0"/>
        <v>465.92100525061863</v>
      </c>
      <c r="K24" s="30" t="s">
        <v>96</v>
      </c>
      <c r="L24" s="31"/>
    </row>
    <row r="25" spans="1:12" ht="19.5" customHeight="1">
      <c r="A25" s="16">
        <v>19</v>
      </c>
      <c r="B25" s="17" t="s">
        <v>49</v>
      </c>
      <c r="C25" s="18">
        <v>267.9040750121435</v>
      </c>
      <c r="D25" s="19">
        <v>153.281329489571</v>
      </c>
      <c r="E25" s="20">
        <v>5.14</v>
      </c>
      <c r="F25" s="20"/>
      <c r="G25" s="20"/>
      <c r="H25" s="23">
        <v>15</v>
      </c>
      <c r="I25" s="23"/>
      <c r="J25" s="29">
        <f t="shared" si="0"/>
        <v>441.3254045017145</v>
      </c>
      <c r="K25" s="30" t="s">
        <v>95</v>
      </c>
      <c r="L25" s="31"/>
    </row>
    <row r="26" spans="1:12" ht="19.5" customHeight="1">
      <c r="A26" s="21">
        <v>20</v>
      </c>
      <c r="B26" s="17" t="s">
        <v>44</v>
      </c>
      <c r="C26" s="18">
        <v>274.33131230772784</v>
      </c>
      <c r="D26" s="19">
        <v>17.161268441580464</v>
      </c>
      <c r="E26" s="20">
        <v>5.14</v>
      </c>
      <c r="F26" s="20">
        <v>30</v>
      </c>
      <c r="G26" s="20"/>
      <c r="H26" s="20">
        <v>70</v>
      </c>
      <c r="I26" s="20"/>
      <c r="J26" s="29">
        <f t="shared" si="0"/>
        <v>396.6325807493083</v>
      </c>
      <c r="K26" s="30" t="s">
        <v>96</v>
      </c>
      <c r="L26" s="31"/>
    </row>
    <row r="27" spans="1:12" ht="19.5" customHeight="1">
      <c r="A27" s="16">
        <v>21</v>
      </c>
      <c r="B27" s="17" t="s">
        <v>51</v>
      </c>
      <c r="C27" s="18">
        <v>270.4726424259246</v>
      </c>
      <c r="D27" s="19">
        <v>17.161268441580464</v>
      </c>
      <c r="E27" s="20">
        <v>5.36</v>
      </c>
      <c r="F27" s="20">
        <v>10</v>
      </c>
      <c r="G27" s="20">
        <v>2.5</v>
      </c>
      <c r="H27" s="20">
        <v>20</v>
      </c>
      <c r="I27" s="20">
        <v>6</v>
      </c>
      <c r="J27" s="29">
        <f t="shared" si="0"/>
        <v>331.4939108675051</v>
      </c>
      <c r="K27" s="30" t="s">
        <v>96</v>
      </c>
      <c r="L27" s="31"/>
    </row>
    <row r="28" spans="1:12" ht="19.5" customHeight="1">
      <c r="A28" s="21">
        <v>22</v>
      </c>
      <c r="B28" s="17" t="s">
        <v>53</v>
      </c>
      <c r="C28" s="24">
        <v>256.20836513774196</v>
      </c>
      <c r="D28" s="19">
        <v>38.22282516533831</v>
      </c>
      <c r="E28" s="20">
        <v>6.41</v>
      </c>
      <c r="F28" s="20">
        <v>10</v>
      </c>
      <c r="G28" s="20"/>
      <c r="H28" s="20"/>
      <c r="I28" s="20">
        <v>6</v>
      </c>
      <c r="J28" s="29">
        <f t="shared" si="0"/>
        <v>316.8411903030803</v>
      </c>
      <c r="K28" s="30" t="s">
        <v>96</v>
      </c>
      <c r="L28" s="31"/>
    </row>
    <row r="29" spans="1:12" ht="19.5" customHeight="1">
      <c r="A29" s="16">
        <v>23</v>
      </c>
      <c r="B29" s="17" t="s">
        <v>52</v>
      </c>
      <c r="C29" s="24">
        <v>197.42225267735293</v>
      </c>
      <c r="D29" s="19">
        <v>21.061556723757846</v>
      </c>
      <c r="E29" s="20">
        <v>24.9</v>
      </c>
      <c r="F29" s="20"/>
      <c r="G29" s="20"/>
      <c r="H29" s="23">
        <v>20</v>
      </c>
      <c r="I29" s="23"/>
      <c r="J29" s="29">
        <f t="shared" si="0"/>
        <v>263.38380940111074</v>
      </c>
      <c r="K29" s="30" t="s">
        <v>96</v>
      </c>
      <c r="L29" s="31"/>
    </row>
    <row r="32" ht="14.25">
      <c r="B32" t="s">
        <v>91</v>
      </c>
    </row>
    <row r="35" ht="14.25">
      <c r="B35" t="s">
        <v>92</v>
      </c>
    </row>
  </sheetData>
  <sheetProtection/>
  <mergeCells count="5">
    <mergeCell ref="A1:K1"/>
    <mergeCell ref="A2:K2"/>
    <mergeCell ref="A4:D4"/>
    <mergeCell ref="E4:G4"/>
    <mergeCell ref="H4:J4"/>
  </mergeCells>
  <printOptions/>
  <pageMargins left="0.55" right="0.16" top="0.6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2016-07-01T12:11:27Z</cp:lastPrinted>
  <dcterms:created xsi:type="dcterms:W3CDTF">2008-08-24T03:03:02Z</dcterms:created>
  <dcterms:modified xsi:type="dcterms:W3CDTF">2019-06-25T05:14:45Z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KSORubyTemplate">
    <vt:lpwstr>11</vt:lpwstr>
  </property>
</Properties>
</file>